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HR Group\Information Systems\HRPay\WebSite\"/>
    </mc:Choice>
  </mc:AlternateContent>
  <xr:revisionPtr revIDLastSave="0" documentId="13_ncr:1_{CCAC924F-C6C4-4052-B573-E9400EB83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Y Year" sheetId="1" r:id="rId1"/>
    <sheet name="Fall " sheetId="4" r:id="rId2"/>
    <sheet name="Sp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4" l="1"/>
  <c r="A9" i="4"/>
  <c r="B9" i="4" s="1"/>
  <c r="C8" i="4"/>
  <c r="E14" i="1"/>
  <c r="E13" i="1"/>
  <c r="D23" i="4"/>
  <c r="C8" i="1"/>
  <c r="C8" i="3" l="1"/>
  <c r="A9" i="3"/>
  <c r="B9" i="3" s="1"/>
  <c r="E8" i="3"/>
  <c r="E9" i="4"/>
  <c r="E8" i="4" s="1"/>
  <c r="C9" i="4"/>
  <c r="A10" i="4"/>
  <c r="B10" i="4" s="1"/>
  <c r="C9" i="3" l="1"/>
  <c r="E9" i="3"/>
  <c r="A10" i="3"/>
  <c r="B10" i="3" s="1"/>
  <c r="C10" i="4"/>
  <c r="E10" i="4"/>
  <c r="A11" i="4"/>
  <c r="B11" i="4" s="1"/>
  <c r="A11" i="3" l="1"/>
  <c r="B11" i="3" s="1"/>
  <c r="E10" i="3"/>
  <c r="C10" i="3"/>
  <c r="A12" i="4"/>
  <c r="B12" i="4" s="1"/>
  <c r="C11" i="4"/>
  <c r="E11" i="4"/>
  <c r="D23" i="3"/>
  <c r="D33" i="1"/>
  <c r="D31" i="1"/>
  <c r="A9" i="1"/>
  <c r="B9" i="1" s="1"/>
  <c r="E11" i="3" l="1"/>
  <c r="C11" i="3"/>
  <c r="A12" i="3"/>
  <c r="B12" i="3" s="1"/>
  <c r="E12" i="4"/>
  <c r="C12" i="4"/>
  <c r="A13" i="4"/>
  <c r="B13" i="4" s="1"/>
  <c r="E9" i="1"/>
  <c r="E8" i="1" s="1"/>
  <c r="D8" i="1"/>
  <c r="D28" i="1"/>
  <c r="A10" i="1"/>
  <c r="B10" i="1" s="1"/>
  <c r="E10" i="1" s="1"/>
  <c r="C9" i="1"/>
  <c r="D9" i="1" s="1"/>
  <c r="D32" i="1"/>
  <c r="D34" i="1" s="1"/>
  <c r="E12" i="3" l="1"/>
  <c r="A13" i="3"/>
  <c r="B13" i="3" s="1"/>
  <c r="C12" i="3"/>
  <c r="A14" i="4"/>
  <c r="B14" i="4" s="1"/>
  <c r="E13" i="4"/>
  <c r="C13" i="4"/>
  <c r="C10" i="1"/>
  <c r="D10" i="1" s="1"/>
  <c r="A11" i="1"/>
  <c r="B11" i="1" s="1"/>
  <c r="E11" i="1" s="1"/>
  <c r="C13" i="3" l="1"/>
  <c r="A14" i="3"/>
  <c r="B14" i="3" s="1"/>
  <c r="E13" i="3"/>
  <c r="C14" i="4"/>
  <c r="A15" i="4"/>
  <c r="B15" i="4" s="1"/>
  <c r="E14" i="4"/>
  <c r="C11" i="1"/>
  <c r="D11" i="1" s="1"/>
  <c r="A12" i="1"/>
  <c r="B12" i="1" s="1"/>
  <c r="E12" i="1" s="1"/>
  <c r="A15" i="3" l="1"/>
  <c r="B15" i="3" s="1"/>
  <c r="E14" i="3"/>
  <c r="C14" i="3"/>
  <c r="A16" i="4"/>
  <c r="B16" i="4" s="1"/>
  <c r="C15" i="4"/>
  <c r="E15" i="4"/>
  <c r="A13" i="1"/>
  <c r="B13" i="1" s="1"/>
  <c r="C12" i="1"/>
  <c r="D12" i="1" s="1"/>
  <c r="E15" i="3" l="1"/>
  <c r="C15" i="3"/>
  <c r="A16" i="3"/>
  <c r="B16" i="3" s="1"/>
  <c r="A17" i="4"/>
  <c r="B17" i="4" s="1"/>
  <c r="C16" i="4"/>
  <c r="A14" i="1"/>
  <c r="B14" i="1" s="1"/>
  <c r="C13" i="1"/>
  <c r="D13" i="1" s="1"/>
  <c r="A17" i="3" l="1"/>
  <c r="E16" i="3"/>
  <c r="C16" i="3"/>
  <c r="A18" i="4"/>
  <c r="E17" i="4"/>
  <c r="C17" i="4"/>
  <c r="C14" i="1"/>
  <c r="D14" i="1" s="1"/>
  <c r="A15" i="1"/>
  <c r="B15" i="1" s="1"/>
  <c r="E15" i="1" s="1"/>
  <c r="B17" i="3" l="1"/>
  <c r="E17" i="3"/>
  <c r="C18" i="4"/>
  <c r="C19" i="4"/>
  <c r="D21" i="4" s="1"/>
  <c r="C15" i="1"/>
  <c r="D15" i="1" s="1"/>
  <c r="A16" i="1"/>
  <c r="B16" i="1" s="1"/>
  <c r="D9" i="4" l="1"/>
  <c r="D13" i="4"/>
  <c r="D17" i="4"/>
  <c r="D15" i="4"/>
  <c r="D8" i="4"/>
  <c r="D16" i="4"/>
  <c r="D10" i="4"/>
  <c r="D14" i="4"/>
  <c r="D18" i="4"/>
  <c r="D11" i="4"/>
  <c r="D12" i="4"/>
  <c r="C17" i="3"/>
  <c r="A18" i="3"/>
  <c r="E18" i="3" s="1"/>
  <c r="D22" i="4"/>
  <c r="D24" i="4" s="1"/>
  <c r="A17" i="1"/>
  <c r="B17" i="1" s="1"/>
  <c r="E17" i="1" s="1"/>
  <c r="C16" i="1"/>
  <c r="D16" i="1" s="1"/>
  <c r="C19" i="3" l="1"/>
  <c r="C17" i="1"/>
  <c r="D17" i="1" s="1"/>
  <c r="A18" i="1"/>
  <c r="B18" i="1" s="1"/>
  <c r="E18" i="1" s="1"/>
  <c r="C18" i="1" l="1"/>
  <c r="D18" i="1" s="1"/>
  <c r="A19" i="1"/>
  <c r="B19" i="1" s="1"/>
  <c r="E19" i="1" s="1"/>
  <c r="C19" i="1" l="1"/>
  <c r="D19" i="1" s="1"/>
  <c r="A20" i="1"/>
  <c r="B20" i="1" s="1"/>
  <c r="E20" i="1" s="1"/>
  <c r="A21" i="1" l="1"/>
  <c r="B21" i="1" s="1"/>
  <c r="E21" i="1" s="1"/>
  <c r="C20" i="1"/>
  <c r="D20" i="1" s="1"/>
  <c r="C21" i="1" l="1"/>
  <c r="D21" i="1" s="1"/>
  <c r="A22" i="1"/>
  <c r="B22" i="1" s="1"/>
  <c r="E22" i="1" s="1"/>
  <c r="C22" i="1" l="1"/>
  <c r="D22" i="1" s="1"/>
  <c r="A23" i="1"/>
  <c r="B23" i="1" s="1"/>
  <c r="E23" i="1" s="1"/>
  <c r="C23" i="1" l="1"/>
  <c r="D23" i="1" s="1"/>
  <c r="A24" i="1"/>
  <c r="B24" i="1" s="1"/>
  <c r="E24" i="1" s="1"/>
  <c r="A25" i="1" l="1"/>
  <c r="B25" i="1" s="1"/>
  <c r="E25" i="1" s="1"/>
  <c r="C24" i="1"/>
  <c r="D24" i="1" s="1"/>
  <c r="A26" i="1" l="1"/>
  <c r="B26" i="1" s="1"/>
  <c r="E26" i="1" s="1"/>
  <c r="C25" i="1"/>
  <c r="D25" i="1" s="1"/>
  <c r="C26" i="1" l="1"/>
  <c r="D26" i="1" s="1"/>
  <c r="A27" i="1"/>
  <c r="E27" i="1" l="1"/>
  <c r="B27" i="1"/>
  <c r="A28" i="1" s="1"/>
  <c r="E28" i="1" s="1"/>
  <c r="C27" i="1"/>
  <c r="D27" i="1" l="1"/>
  <c r="D29" i="1" s="1"/>
  <c r="C29" i="1"/>
  <c r="D21" i="3" l="1"/>
  <c r="D18" i="3" l="1"/>
  <c r="D8" i="3"/>
  <c r="D9" i="3"/>
  <c r="D10" i="3"/>
  <c r="D11" i="3"/>
  <c r="D12" i="3"/>
  <c r="D13" i="3"/>
  <c r="D14" i="3"/>
  <c r="D15" i="3"/>
  <c r="D16" i="3"/>
  <c r="D17" i="3"/>
  <c r="D22" i="3"/>
  <c r="D24" i="3" s="1"/>
  <c r="D19" i="3" l="1"/>
  <c r="D19" i="4"/>
</calcChain>
</file>

<file path=xl/sharedStrings.xml><?xml version="1.0" encoding="utf-8"?>
<sst xmlns="http://schemas.openxmlformats.org/spreadsheetml/2006/main" count="57" uniqueCount="26">
  <si>
    <r>
      <t xml:space="preserve">All Amounts Listed in the details below are </t>
    </r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Gross Salary Amounts.</t>
    </r>
  </si>
  <si>
    <t>Pay Dates may be changed by the State of Kansas to accommodate holidays.</t>
  </si>
  <si>
    <t xml:space="preserve"> Enter your Academic Year Rate in the next column (box).</t>
  </si>
  <si>
    <t>Begin Date</t>
  </si>
  <si>
    <t>End Date</t>
  </si>
  <si>
    <t># Days Covered</t>
  </si>
  <si>
    <t>Gross Amount</t>
  </si>
  <si>
    <t>Pay Date</t>
  </si>
  <si>
    <t>Totals</t>
  </si>
  <si>
    <t>Daily Rate</t>
  </si>
  <si>
    <t>AY Rate/272 Days in AY Days=Daily Rate</t>
  </si>
  <si>
    <t>Biweekly Rate (BW) (full periods)</t>
  </si>
  <si>
    <t>Daily X 14 days</t>
  </si>
  <si>
    <t>Pay Periods covered by Rate in effect</t>
  </si>
  <si>
    <t>Payroll Periods covered in Academic Year</t>
  </si>
  <si>
    <t>Amount Paid</t>
  </si>
  <si>
    <t>BW Rate X Pay Periods</t>
  </si>
  <si>
    <t>Payroll Periods covered in Spring Semester</t>
  </si>
  <si>
    <t xml:space="preserve"> Enter your Spring Rate in the next column (box).</t>
  </si>
  <si>
    <t>Spring Rate/136 Days=Daily Rate</t>
  </si>
  <si>
    <t>Payroll Period Worksheet for Academic Year Faculty appointed for the Full Academic Year 2022-2023</t>
  </si>
  <si>
    <t>Academic Year Faculty Spreadsheet for the period of 8/18/22-5/16/23</t>
  </si>
  <si>
    <t>Payroll Period Worksheet for academic appointments for the Fall Semester of the Academic Year 2022-2023</t>
  </si>
  <si>
    <t>Payroll Period Worksheet for academic appointments for the Spring Semester of the Academic Year 2022-2023</t>
  </si>
  <si>
    <t>Academic Apppointments Spring Spreadsheet for the period of 
1/1/2023-5/16/2023</t>
  </si>
  <si>
    <t>Academic Apppointments Spring Spreadsheet for the period of 
8/18/22-12/31/22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</si>
</sst>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164" formatCode="&quot;$&quot;#,##0.000000_);\(&quot;$&quot;#,##0.000000\)"/>
    <numFmt numFmtId="165" formatCode="#,##0.000000_);\(#,##0.0000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6" fontId="0" fillId="2" borderId="2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>
      <alignment wrapText="1"/>
    </xf>
    <xf numFmtId="6" fontId="0" fillId="2" borderId="2" xfId="0" applyNumberFormat="1" applyFill="1" applyBorder="1" applyAlignment="1" applyProtection="1">
      <alignment horizontal="center" wrapText="1"/>
      <protection locked="0"/>
    </xf>
    <xf numFmtId="1" fontId="0" fillId="0" borderId="0" xfId="0" applyNumberFormat="1" applyFont="1" applyAlignment="1" applyProtection="1">
      <alignment horizontal="center" wrapText="1"/>
    </xf>
    <xf numFmtId="164" fontId="0" fillId="0" borderId="0" xfId="0" applyNumberFormat="1" applyFont="1" applyBorder="1" applyAlignment="1" applyProtection="1">
      <alignment wrapText="1"/>
    </xf>
    <xf numFmtId="165" fontId="0" fillId="0" borderId="0" xfId="0" applyNumberFormat="1" applyFont="1" applyBorder="1" applyAlignment="1" applyProtection="1">
      <alignment wrapText="1"/>
    </xf>
    <xf numFmtId="7" fontId="0" fillId="0" borderId="0" xfId="0" applyNumberFormat="1" applyFont="1" applyBorder="1" applyAlignment="1" applyProtection="1">
      <alignment wrapText="1"/>
    </xf>
    <xf numFmtId="1" fontId="0" fillId="0" borderId="4" xfId="0" applyNumberFormat="1" applyFont="1" applyBorder="1" applyAlignment="1" applyProtection="1">
      <alignment horizontal="center"/>
    </xf>
    <xf numFmtId="7" fontId="0" fillId="0" borderId="4" xfId="0" applyNumberFormat="1" applyFont="1" applyBorder="1" applyAlignment="1" applyProtection="1">
      <alignment horizontal="right"/>
    </xf>
    <xf numFmtId="14" fontId="0" fillId="0" borderId="4" xfId="0" applyNumberFormat="1" applyFont="1" applyBorder="1" applyProtection="1"/>
    <xf numFmtId="164" fontId="0" fillId="0" borderId="0" xfId="0" applyNumberFormat="1" applyFont="1" applyBorder="1" applyProtection="1"/>
    <xf numFmtId="165" fontId="0" fillId="0" borderId="0" xfId="0" applyNumberFormat="1" applyFont="1" applyBorder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14" fontId="5" fillId="0" borderId="4" xfId="0" applyNumberFormat="1" applyFont="1" applyBorder="1" applyProtection="1"/>
    <xf numFmtId="1" fontId="0" fillId="0" borderId="0" xfId="0" applyNumberFormat="1" applyFont="1" applyBorder="1" applyAlignment="1" applyProtection="1">
      <alignment horizontal="center"/>
    </xf>
    <xf numFmtId="7" fontId="0" fillId="0" borderId="0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14" fontId="5" fillId="0" borderId="10" xfId="0" applyNumberFormat="1" applyFont="1" applyBorder="1" applyProtection="1"/>
    <xf numFmtId="14" fontId="0" fillId="0" borderId="10" xfId="0" applyNumberFormat="1" applyFont="1" applyBorder="1" applyProtection="1"/>
    <xf numFmtId="7" fontId="0" fillId="0" borderId="13" xfId="0" applyNumberFormat="1" applyFont="1" applyBorder="1" applyProtection="1"/>
    <xf numFmtId="0" fontId="5" fillId="0" borderId="0" xfId="0" applyFont="1" applyBorder="1" applyAlignment="1" applyProtection="1"/>
    <xf numFmtId="0" fontId="5" fillId="0" borderId="1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5" xfId="0" applyFont="1" applyBorder="1" applyAlignment="1" applyProtection="1"/>
    <xf numFmtId="0" fontId="0" fillId="0" borderId="1" xfId="0" applyFont="1" applyBorder="1" applyAlignment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0" fillId="0" borderId="3" xfId="0" applyBorder="1" applyAlignment="1" applyProtection="1"/>
    <xf numFmtId="0" fontId="2" fillId="0" borderId="3" xfId="0" applyFont="1" applyBorder="1" applyAlignment="1" applyProtection="1"/>
    <xf numFmtId="0" fontId="0" fillId="0" borderId="0" xfId="0" applyFont="1" applyBorder="1" applyAlignment="1" applyProtection="1"/>
    <xf numFmtId="0" fontId="5" fillId="0" borderId="5" xfId="0" applyFont="1" applyBorder="1" applyAlignment="1" applyProtection="1"/>
    <xf numFmtId="0" fontId="5" fillId="0" borderId="1" xfId="0" applyFont="1" applyBorder="1" applyAlignment="1" applyProtection="1"/>
    <xf numFmtId="0" fontId="0" fillId="0" borderId="11" xfId="0" applyFont="1" applyBorder="1" applyAlignment="1" applyProtection="1"/>
    <xf numFmtId="0" fontId="0" fillId="0" borderId="6" xfId="0" applyFont="1" applyBorder="1" applyAlignment="1" applyProtection="1"/>
    <xf numFmtId="7" fontId="0" fillId="0" borderId="0" xfId="0" applyNumberFormat="1" applyFont="1" applyBorder="1" applyAlignment="1" applyProtection="1">
      <alignment horizontal="center"/>
    </xf>
    <xf numFmtId="0" fontId="5" fillId="0" borderId="12" xfId="0" applyFont="1" applyBorder="1" applyAlignment="1" applyProtection="1"/>
    <xf numFmtId="0" fontId="5" fillId="0" borderId="13" xfId="0" applyFont="1" applyBorder="1" applyAlignment="1" applyProtection="1"/>
    <xf numFmtId="0" fontId="0" fillId="0" borderId="13" xfId="0" applyFont="1" applyBorder="1" applyAlignment="1" applyProtection="1"/>
    <xf numFmtId="0" fontId="0" fillId="0" borderId="14" xfId="0" applyFont="1" applyBorder="1" applyAlignment="1" applyProtection="1"/>
    <xf numFmtId="14" fontId="5" fillId="0" borderId="0" xfId="0" quotePrefix="1" applyNumberFormat="1" applyFont="1" applyBorder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 applyProtection="1"/>
    <xf numFmtId="0" fontId="5" fillId="0" borderId="3" xfId="0" applyFont="1" applyBorder="1" applyAlignment="1" applyProtection="1"/>
    <xf numFmtId="0" fontId="5" fillId="0" borderId="0" xfId="0" applyFont="1" applyBorder="1" applyAlignment="1" applyProtection="1"/>
    <xf numFmtId="0" fontId="0" fillId="0" borderId="5" xfId="0" applyFont="1" applyBorder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Font="1" applyBorder="1" applyAlignment="1" applyProtection="1">
      <alignment wrapText="1"/>
    </xf>
    <xf numFmtId="7" fontId="0" fillId="0" borderId="0" xfId="0" applyNumberFormat="1" applyFont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0" fillId="0" borderId="0" xfId="0" applyBorder="1" applyAlignment="1" applyProtection="1"/>
    <xf numFmtId="0" fontId="0" fillId="0" borderId="1" xfId="0" applyBorder="1" applyAlignment="1" applyProtection="1"/>
    <xf numFmtId="7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D5" sqref="D5"/>
    </sheetView>
  </sheetViews>
  <sheetFormatPr defaultRowHeight="15" x14ac:dyDescent="0.25"/>
  <cols>
    <col min="1" max="1" width="11" style="4" bestFit="1" customWidth="1"/>
    <col min="2" max="2" width="12.140625" style="5" customWidth="1"/>
    <col min="3" max="3" width="15.5703125" style="4" customWidth="1"/>
    <col min="4" max="4" width="14.7109375" style="4" customWidth="1"/>
    <col min="5" max="5" width="15.28515625" style="4" customWidth="1"/>
    <col min="6" max="6" width="6.28515625" style="4" customWidth="1"/>
    <col min="7" max="7" width="19.7109375" style="4" customWidth="1"/>
    <col min="8" max="8" width="33.42578125" bestFit="1" customWidth="1"/>
    <col min="9" max="9" width="17" customWidth="1"/>
    <col min="10" max="10" width="19.5703125" customWidth="1"/>
    <col min="11" max="11" width="25.42578125" bestFit="1" customWidth="1"/>
    <col min="12" max="12" width="9.7109375" bestFit="1" customWidth="1"/>
  </cols>
  <sheetData>
    <row r="1" spans="1:7" x14ac:dyDescent="0.25">
      <c r="A1" s="35" t="s">
        <v>21</v>
      </c>
      <c r="B1" s="36"/>
      <c r="C1" s="36"/>
      <c r="D1" s="36"/>
      <c r="E1" s="36"/>
      <c r="F1" s="36"/>
      <c r="G1" s="37"/>
    </row>
    <row r="2" spans="1:7" x14ac:dyDescent="0.25">
      <c r="A2" s="38" t="s">
        <v>20</v>
      </c>
      <c r="B2" s="39"/>
      <c r="C2" s="39"/>
      <c r="D2" s="39"/>
      <c r="E2" s="39"/>
      <c r="F2" s="39"/>
      <c r="G2" s="40"/>
    </row>
    <row r="3" spans="1:7" x14ac:dyDescent="0.25">
      <c r="A3" s="41" t="s">
        <v>0</v>
      </c>
      <c r="B3" s="76"/>
      <c r="C3" s="76"/>
      <c r="D3" s="76"/>
      <c r="E3" s="76"/>
      <c r="F3" s="76"/>
      <c r="G3" s="77"/>
    </row>
    <row r="4" spans="1:7" ht="15.75" thickBot="1" x14ac:dyDescent="0.3">
      <c r="A4" s="41" t="s">
        <v>1</v>
      </c>
      <c r="B4" s="76"/>
      <c r="C4" s="76"/>
      <c r="D4" s="76"/>
      <c r="E4" s="76"/>
      <c r="F4" s="76"/>
      <c r="G4" s="77"/>
    </row>
    <row r="5" spans="1:7" ht="41.25" customHeight="1" thickBot="1" x14ac:dyDescent="0.3">
      <c r="A5" s="42" t="s">
        <v>2</v>
      </c>
      <c r="B5" s="68"/>
      <c r="C5" s="78"/>
      <c r="D5" s="1">
        <v>70000</v>
      </c>
      <c r="E5" s="43"/>
      <c r="F5" s="79"/>
      <c r="G5" s="80"/>
    </row>
    <row r="6" spans="1:7" x14ac:dyDescent="0.25">
      <c r="A6" s="44"/>
      <c r="B6" s="79"/>
      <c r="C6" s="79"/>
      <c r="D6" s="79"/>
      <c r="E6" s="79"/>
      <c r="F6" s="79"/>
      <c r="G6" s="80"/>
    </row>
    <row r="7" spans="1:7" x14ac:dyDescent="0.25">
      <c r="A7" s="22" t="s">
        <v>3</v>
      </c>
      <c r="B7" s="23" t="s">
        <v>4</v>
      </c>
      <c r="C7" s="23" t="s">
        <v>5</v>
      </c>
      <c r="D7" s="23" t="s">
        <v>6</v>
      </c>
      <c r="E7" s="18" t="s">
        <v>7</v>
      </c>
      <c r="F7" s="45"/>
      <c r="G7" s="34"/>
    </row>
    <row r="8" spans="1:7" x14ac:dyDescent="0.25">
      <c r="A8" s="24">
        <v>44791</v>
      </c>
      <c r="B8" s="19">
        <v>44793</v>
      </c>
      <c r="C8" s="12">
        <f t="shared" ref="C8:C25" si="0">B8-A8+1</f>
        <v>3</v>
      </c>
      <c r="D8" s="13">
        <f>C8*$D$31</f>
        <v>772.05882352941182</v>
      </c>
      <c r="E8" s="14">
        <f>E9-14</f>
        <v>44806</v>
      </c>
      <c r="F8" s="33"/>
      <c r="G8" s="34"/>
    </row>
    <row r="9" spans="1:7" x14ac:dyDescent="0.25">
      <c r="A9" s="25">
        <f t="shared" ref="A9:A27" si="1">B8+1</f>
        <v>44794</v>
      </c>
      <c r="B9" s="19">
        <f>A9+13</f>
        <v>44807</v>
      </c>
      <c r="C9" s="12">
        <f t="shared" si="0"/>
        <v>14</v>
      </c>
      <c r="D9" s="13">
        <f t="shared" ref="D9:D28" si="2">C9*$D$31</f>
        <v>3602.9411764705883</v>
      </c>
      <c r="E9" s="14">
        <f t="shared" ref="E9:E26" si="3">B9+13</f>
        <v>44820</v>
      </c>
      <c r="F9" s="33"/>
      <c r="G9" s="34"/>
    </row>
    <row r="10" spans="1:7" x14ac:dyDescent="0.25">
      <c r="A10" s="25">
        <f t="shared" si="1"/>
        <v>44808</v>
      </c>
      <c r="B10" s="19">
        <f t="shared" ref="B10:B26" si="4">A10+13</f>
        <v>44821</v>
      </c>
      <c r="C10" s="12">
        <f t="shared" si="0"/>
        <v>14</v>
      </c>
      <c r="D10" s="13">
        <f t="shared" si="2"/>
        <v>3602.9411764705883</v>
      </c>
      <c r="E10" s="14">
        <f t="shared" si="3"/>
        <v>44834</v>
      </c>
      <c r="F10" s="33"/>
      <c r="G10" s="34"/>
    </row>
    <row r="11" spans="1:7" x14ac:dyDescent="0.25">
      <c r="A11" s="25">
        <f t="shared" si="1"/>
        <v>44822</v>
      </c>
      <c r="B11" s="19">
        <f t="shared" si="4"/>
        <v>44835</v>
      </c>
      <c r="C11" s="12">
        <f t="shared" si="0"/>
        <v>14</v>
      </c>
      <c r="D11" s="13">
        <f t="shared" si="2"/>
        <v>3602.9411764705883</v>
      </c>
      <c r="E11" s="14">
        <f t="shared" si="3"/>
        <v>44848</v>
      </c>
      <c r="F11" s="33"/>
      <c r="G11" s="34"/>
    </row>
    <row r="12" spans="1:7" x14ac:dyDescent="0.25">
      <c r="A12" s="25">
        <f t="shared" si="1"/>
        <v>44836</v>
      </c>
      <c r="B12" s="19">
        <f t="shared" si="4"/>
        <v>44849</v>
      </c>
      <c r="C12" s="12">
        <f t="shared" si="0"/>
        <v>14</v>
      </c>
      <c r="D12" s="13">
        <f t="shared" si="2"/>
        <v>3602.9411764705883</v>
      </c>
      <c r="E12" s="14">
        <f t="shared" si="3"/>
        <v>44862</v>
      </c>
      <c r="F12" s="33"/>
      <c r="G12" s="34"/>
    </row>
    <row r="13" spans="1:7" x14ac:dyDescent="0.25">
      <c r="A13" s="25">
        <f t="shared" si="1"/>
        <v>44850</v>
      </c>
      <c r="B13" s="19">
        <f t="shared" si="4"/>
        <v>44863</v>
      </c>
      <c r="C13" s="12">
        <f t="shared" si="0"/>
        <v>14</v>
      </c>
      <c r="D13" s="13">
        <f t="shared" si="2"/>
        <v>3602.9411764705883</v>
      </c>
      <c r="E13" s="14">
        <f>B13+13-1</f>
        <v>44875</v>
      </c>
      <c r="F13" s="33"/>
      <c r="G13" s="34"/>
    </row>
    <row r="14" spans="1:7" x14ac:dyDescent="0.25">
      <c r="A14" s="25">
        <f t="shared" si="1"/>
        <v>44864</v>
      </c>
      <c r="B14" s="19">
        <f t="shared" si="4"/>
        <v>44877</v>
      </c>
      <c r="C14" s="12">
        <f t="shared" si="0"/>
        <v>14</v>
      </c>
      <c r="D14" s="13">
        <f t="shared" si="2"/>
        <v>3602.9411764705883</v>
      </c>
      <c r="E14" s="14">
        <f>B14+13-2</f>
        <v>44888</v>
      </c>
      <c r="F14" s="33"/>
      <c r="G14" s="34"/>
    </row>
    <row r="15" spans="1:7" x14ac:dyDescent="0.25">
      <c r="A15" s="25">
        <f t="shared" si="1"/>
        <v>44878</v>
      </c>
      <c r="B15" s="19">
        <f t="shared" si="4"/>
        <v>44891</v>
      </c>
      <c r="C15" s="12">
        <f t="shared" si="0"/>
        <v>14</v>
      </c>
      <c r="D15" s="13">
        <f t="shared" si="2"/>
        <v>3602.9411764705883</v>
      </c>
      <c r="E15" s="14">
        <f t="shared" si="3"/>
        <v>44904</v>
      </c>
      <c r="F15" s="33"/>
      <c r="G15" s="34"/>
    </row>
    <row r="16" spans="1:7" x14ac:dyDescent="0.25">
      <c r="A16" s="25">
        <f t="shared" si="1"/>
        <v>44892</v>
      </c>
      <c r="B16" s="19">
        <f t="shared" si="4"/>
        <v>44905</v>
      </c>
      <c r="C16" s="12">
        <f t="shared" si="0"/>
        <v>14</v>
      </c>
      <c r="D16" s="13">
        <f t="shared" si="2"/>
        <v>3602.9411764705883</v>
      </c>
      <c r="E16" s="14">
        <v>44188</v>
      </c>
      <c r="F16" s="33"/>
      <c r="G16" s="34"/>
    </row>
    <row r="17" spans="1:14" x14ac:dyDescent="0.25">
      <c r="A17" s="25">
        <f t="shared" si="1"/>
        <v>44906</v>
      </c>
      <c r="B17" s="19">
        <f t="shared" si="4"/>
        <v>44919</v>
      </c>
      <c r="C17" s="12">
        <f t="shared" si="0"/>
        <v>14</v>
      </c>
      <c r="D17" s="13">
        <f t="shared" si="2"/>
        <v>3602.9411764705883</v>
      </c>
      <c r="E17" s="14">
        <f t="shared" si="3"/>
        <v>44932</v>
      </c>
      <c r="F17" s="33"/>
      <c r="G17" s="34"/>
    </row>
    <row r="18" spans="1:14" x14ac:dyDescent="0.25">
      <c r="A18" s="25">
        <f t="shared" si="1"/>
        <v>44920</v>
      </c>
      <c r="B18" s="19">
        <f t="shared" si="4"/>
        <v>44933</v>
      </c>
      <c r="C18" s="12">
        <f t="shared" si="0"/>
        <v>14</v>
      </c>
      <c r="D18" s="13">
        <f t="shared" si="2"/>
        <v>3602.9411764705883</v>
      </c>
      <c r="E18" s="14">
        <f t="shared" si="3"/>
        <v>44946</v>
      </c>
      <c r="F18" s="33"/>
      <c r="G18" s="34"/>
    </row>
    <row r="19" spans="1:14" x14ac:dyDescent="0.25">
      <c r="A19" s="25">
        <f t="shared" si="1"/>
        <v>44934</v>
      </c>
      <c r="B19" s="19">
        <f t="shared" si="4"/>
        <v>44947</v>
      </c>
      <c r="C19" s="12">
        <f t="shared" si="0"/>
        <v>14</v>
      </c>
      <c r="D19" s="13">
        <f t="shared" si="2"/>
        <v>3602.9411764705883</v>
      </c>
      <c r="E19" s="14">
        <f t="shared" si="3"/>
        <v>44960</v>
      </c>
      <c r="F19" s="33"/>
      <c r="G19" s="34"/>
    </row>
    <row r="20" spans="1:14" x14ac:dyDescent="0.25">
      <c r="A20" s="25">
        <f t="shared" si="1"/>
        <v>44948</v>
      </c>
      <c r="B20" s="19">
        <f t="shared" si="4"/>
        <v>44961</v>
      </c>
      <c r="C20" s="12">
        <f t="shared" si="0"/>
        <v>14</v>
      </c>
      <c r="D20" s="13">
        <f t="shared" si="2"/>
        <v>3602.9411764705883</v>
      </c>
      <c r="E20" s="14">
        <f t="shared" si="3"/>
        <v>44974</v>
      </c>
      <c r="F20" s="33"/>
      <c r="G20" s="34"/>
    </row>
    <row r="21" spans="1:14" x14ac:dyDescent="0.25">
      <c r="A21" s="25">
        <f t="shared" si="1"/>
        <v>44962</v>
      </c>
      <c r="B21" s="19">
        <f t="shared" si="4"/>
        <v>44975</v>
      </c>
      <c r="C21" s="12">
        <f t="shared" si="0"/>
        <v>14</v>
      </c>
      <c r="D21" s="13">
        <f t="shared" si="2"/>
        <v>3602.9411764705883</v>
      </c>
      <c r="E21" s="14">
        <f t="shared" si="3"/>
        <v>44988</v>
      </c>
      <c r="F21" s="33"/>
      <c r="G21" s="34"/>
    </row>
    <row r="22" spans="1:14" x14ac:dyDescent="0.25">
      <c r="A22" s="25">
        <f t="shared" si="1"/>
        <v>44976</v>
      </c>
      <c r="B22" s="19">
        <f t="shared" si="4"/>
        <v>44989</v>
      </c>
      <c r="C22" s="12">
        <f t="shared" si="0"/>
        <v>14</v>
      </c>
      <c r="D22" s="13">
        <f t="shared" si="2"/>
        <v>3602.9411764705883</v>
      </c>
      <c r="E22" s="14">
        <f t="shared" si="3"/>
        <v>45002</v>
      </c>
      <c r="F22" s="46"/>
      <c r="G22" s="47"/>
    </row>
    <row r="23" spans="1:14" x14ac:dyDescent="0.25">
      <c r="A23" s="25">
        <f t="shared" si="1"/>
        <v>44990</v>
      </c>
      <c r="B23" s="19">
        <f t="shared" si="4"/>
        <v>45003</v>
      </c>
      <c r="C23" s="12">
        <f t="shared" si="0"/>
        <v>14</v>
      </c>
      <c r="D23" s="13">
        <f t="shared" si="2"/>
        <v>3602.9411764705883</v>
      </c>
      <c r="E23" s="14">
        <f t="shared" si="3"/>
        <v>45016</v>
      </c>
      <c r="F23" s="46"/>
      <c r="G23" s="47"/>
    </row>
    <row r="24" spans="1:14" x14ac:dyDescent="0.25">
      <c r="A24" s="25">
        <f t="shared" si="1"/>
        <v>45004</v>
      </c>
      <c r="B24" s="19">
        <f t="shared" si="4"/>
        <v>45017</v>
      </c>
      <c r="C24" s="12">
        <f t="shared" si="0"/>
        <v>14</v>
      </c>
      <c r="D24" s="13">
        <f t="shared" si="2"/>
        <v>3602.9411764705883</v>
      </c>
      <c r="E24" s="14">
        <f t="shared" si="3"/>
        <v>45030</v>
      </c>
      <c r="F24" s="46"/>
      <c r="G24" s="47"/>
    </row>
    <row r="25" spans="1:14" x14ac:dyDescent="0.25">
      <c r="A25" s="25">
        <f t="shared" si="1"/>
        <v>45018</v>
      </c>
      <c r="B25" s="19">
        <f t="shared" si="4"/>
        <v>45031</v>
      </c>
      <c r="C25" s="12">
        <f t="shared" si="0"/>
        <v>14</v>
      </c>
      <c r="D25" s="13">
        <f t="shared" si="2"/>
        <v>3602.9411764705883</v>
      </c>
      <c r="E25" s="14">
        <f t="shared" si="3"/>
        <v>45044</v>
      </c>
      <c r="F25" s="46"/>
      <c r="G25" s="47"/>
    </row>
    <row r="26" spans="1:14" x14ac:dyDescent="0.25">
      <c r="A26" s="25">
        <f t="shared" si="1"/>
        <v>45032</v>
      </c>
      <c r="B26" s="19">
        <f t="shared" si="4"/>
        <v>45045</v>
      </c>
      <c r="C26" s="12">
        <f>B26-A26+1</f>
        <v>14</v>
      </c>
      <c r="D26" s="13">
        <f t="shared" si="2"/>
        <v>3602.9411764705883</v>
      </c>
      <c r="E26" s="14">
        <f t="shared" si="3"/>
        <v>45058</v>
      </c>
      <c r="F26" s="46"/>
      <c r="G26" s="47"/>
    </row>
    <row r="27" spans="1:14" x14ac:dyDescent="0.25">
      <c r="A27" s="25">
        <f t="shared" si="1"/>
        <v>45046</v>
      </c>
      <c r="B27" s="19">
        <f>A27+13</f>
        <v>45059</v>
      </c>
      <c r="C27" s="12">
        <f>B27-A27+1</f>
        <v>14</v>
      </c>
      <c r="D27" s="13">
        <f t="shared" si="2"/>
        <v>3602.9411764705883</v>
      </c>
      <c r="E27" s="14">
        <f>A27+26</f>
        <v>45072</v>
      </c>
      <c r="F27" s="46"/>
      <c r="G27" s="47"/>
    </row>
    <row r="28" spans="1:14" x14ac:dyDescent="0.25">
      <c r="A28" s="25">
        <f t="shared" ref="A28" si="5">B27+1</f>
        <v>45060</v>
      </c>
      <c r="B28" s="19">
        <v>45062</v>
      </c>
      <c r="C28" s="12">
        <v>3</v>
      </c>
      <c r="D28" s="13">
        <f t="shared" si="2"/>
        <v>772.05882352941182</v>
      </c>
      <c r="E28" s="14">
        <f>A28+26</f>
        <v>45086</v>
      </c>
      <c r="F28" s="27"/>
      <c r="G28" s="28"/>
    </row>
    <row r="29" spans="1:14" x14ac:dyDescent="0.25">
      <c r="A29" s="48" t="s">
        <v>8</v>
      </c>
      <c r="B29" s="49"/>
      <c r="C29" s="20">
        <f>SUM(C8:C28)</f>
        <v>272</v>
      </c>
      <c r="D29" s="21">
        <f>SUM(D8:D28)</f>
        <v>70000</v>
      </c>
      <c r="E29" s="50"/>
      <c r="F29" s="45"/>
      <c r="G29" s="34"/>
    </row>
    <row r="30" spans="1:14" x14ac:dyDescent="0.25">
      <c r="A30" s="57"/>
      <c r="B30" s="45"/>
      <c r="C30" s="45"/>
      <c r="D30" s="45"/>
      <c r="E30" s="45"/>
      <c r="F30" s="45"/>
      <c r="G30" s="34"/>
    </row>
    <row r="31" spans="1:14" x14ac:dyDescent="0.25">
      <c r="A31" s="58" t="s">
        <v>9</v>
      </c>
      <c r="B31" s="45"/>
      <c r="C31" s="45"/>
      <c r="D31" s="15">
        <f>D5/272</f>
        <v>257.35294117647061</v>
      </c>
      <c r="E31" s="59" t="s">
        <v>10</v>
      </c>
      <c r="F31" s="45"/>
      <c r="G31" s="34"/>
    </row>
    <row r="32" spans="1:14" ht="27" customHeight="1" x14ac:dyDescent="0.25">
      <c r="A32" s="58" t="s">
        <v>11</v>
      </c>
      <c r="B32" s="59"/>
      <c r="C32" s="59"/>
      <c r="D32" s="15">
        <f>D31*14</f>
        <v>3602.9411764705883</v>
      </c>
      <c r="E32" s="59" t="s">
        <v>12</v>
      </c>
      <c r="F32" s="45"/>
      <c r="G32" s="34"/>
      <c r="H32" s="32"/>
      <c r="I32" s="32"/>
      <c r="J32" s="32"/>
      <c r="K32" s="32"/>
      <c r="L32" s="32"/>
      <c r="M32" s="32"/>
      <c r="N32" s="32"/>
    </row>
    <row r="33" spans="1:7" ht="24" customHeight="1" x14ac:dyDescent="0.25">
      <c r="A33" s="58" t="s">
        <v>13</v>
      </c>
      <c r="B33" s="59"/>
      <c r="C33" s="59"/>
      <c r="D33" s="16">
        <f>272/14</f>
        <v>19.428571428571427</v>
      </c>
      <c r="E33" s="59" t="s">
        <v>14</v>
      </c>
      <c r="F33" s="45"/>
      <c r="G33" s="34"/>
    </row>
    <row r="34" spans="1:7" ht="15.75" thickBot="1" x14ac:dyDescent="0.3">
      <c r="A34" s="51" t="s">
        <v>15</v>
      </c>
      <c r="B34" s="52"/>
      <c r="C34" s="52"/>
      <c r="D34" s="26">
        <f>D32*D33</f>
        <v>70000</v>
      </c>
      <c r="E34" s="52" t="s">
        <v>16</v>
      </c>
      <c r="F34" s="53"/>
      <c r="G34" s="54"/>
    </row>
    <row r="35" spans="1:7" x14ac:dyDescent="0.25">
      <c r="A35" s="55">
        <v>44763</v>
      </c>
      <c r="B35" s="32"/>
      <c r="C35" s="32"/>
      <c r="D35" s="32"/>
      <c r="E35" s="32"/>
      <c r="F35" s="32"/>
      <c r="G35" s="32"/>
    </row>
    <row r="36" spans="1:7" ht="20.25" x14ac:dyDescent="0.3">
      <c r="A36" s="2"/>
      <c r="B36" s="3"/>
      <c r="C36" s="3"/>
      <c r="D36" s="3"/>
      <c r="E36" s="3"/>
      <c r="F36" s="3"/>
      <c r="G36" s="3"/>
    </row>
  </sheetData>
  <sheetProtection algorithmName="SHA-512" hashValue="eCc9eSJ8X/FmfWOlnwexKdn89FcSZuNxh7L37ueYidqorOeTy76MDSKfTORL+lypEbBajz2q2JGcYWqkm55X5g==" saltValue="jMj4C4e+C98mF0mDSSmAiQ==" spinCount="100000" sheet="1" objects="1" scenarios="1" selectLockedCells="1"/>
  <mergeCells count="41">
    <mergeCell ref="A34:C34"/>
    <mergeCell ref="E34:G34"/>
    <mergeCell ref="A35:G35"/>
    <mergeCell ref="A30:G30"/>
    <mergeCell ref="A31:C31"/>
    <mergeCell ref="E31:G31"/>
    <mergeCell ref="A32:C32"/>
    <mergeCell ref="E32:G32"/>
    <mergeCell ref="A33:C33"/>
    <mergeCell ref="E33:G33"/>
    <mergeCell ref="F25:G25"/>
    <mergeCell ref="F26:G26"/>
    <mergeCell ref="F27:G27"/>
    <mergeCell ref="A29:B29"/>
    <mergeCell ref="E29:G29"/>
    <mergeCell ref="F19:G19"/>
    <mergeCell ref="F20:G20"/>
    <mergeCell ref="F21:G21"/>
    <mergeCell ref="F22:G22"/>
    <mergeCell ref="F24:G24"/>
    <mergeCell ref="F14:G14"/>
    <mergeCell ref="F15:G15"/>
    <mergeCell ref="F16:G16"/>
    <mergeCell ref="F17:G17"/>
    <mergeCell ref="F18:G18"/>
    <mergeCell ref="H32:N32"/>
    <mergeCell ref="F11:G11"/>
    <mergeCell ref="A1:G1"/>
    <mergeCell ref="A2:G2"/>
    <mergeCell ref="A3:G3"/>
    <mergeCell ref="A4:G4"/>
    <mergeCell ref="A5:C5"/>
    <mergeCell ref="E5:G5"/>
    <mergeCell ref="A6:G6"/>
    <mergeCell ref="F7:G7"/>
    <mergeCell ref="F8:G8"/>
    <mergeCell ref="F9:G9"/>
    <mergeCell ref="F10:G10"/>
    <mergeCell ref="F23:G23"/>
    <mergeCell ref="F12:G12"/>
    <mergeCell ref="F13:G13"/>
  </mergeCells>
  <printOptions gridLines="1"/>
  <pageMargins left="0.25" right="0.25" top="0.5" bottom="0.25" header="0" footer="0"/>
  <pageSetup orientation="portrait" r:id="rId1"/>
  <headerFooter>
    <oddHeader>&amp;LHuman Resource Management&amp;Chrdept@ku.edu&amp;R785/864-4946 humanresources.ku.edu</oddHeader>
    <oddFooter>&amp;LKUHRM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9DB6-8DDC-4C57-B803-10CED0CC652F}">
  <dimension ref="A1:H25"/>
  <sheetViews>
    <sheetView workbookViewId="0">
      <selection activeCell="D5" sqref="D5"/>
    </sheetView>
  </sheetViews>
  <sheetFormatPr defaultRowHeight="15" x14ac:dyDescent="0.25"/>
  <cols>
    <col min="1" max="2" width="10.7109375" style="30" bestFit="1" customWidth="1"/>
    <col min="3" max="3" width="8.42578125" style="30" bestFit="1" customWidth="1"/>
    <col min="4" max="4" width="14.5703125" style="30" bestFit="1" customWidth="1"/>
    <col min="5" max="5" width="10.7109375" style="30" bestFit="1" customWidth="1"/>
    <col min="6" max="7" width="9.140625" style="30"/>
  </cols>
  <sheetData>
    <row r="1" spans="1:8" ht="38.25" customHeight="1" x14ac:dyDescent="0.25">
      <c r="A1" s="61" t="s">
        <v>25</v>
      </c>
      <c r="B1" s="61"/>
      <c r="C1" s="61"/>
      <c r="D1" s="61"/>
      <c r="E1" s="61"/>
      <c r="F1" s="61"/>
      <c r="G1" s="61"/>
      <c r="H1" s="30"/>
    </row>
    <row r="2" spans="1:8" x14ac:dyDescent="0.25">
      <c r="A2" s="62" t="s">
        <v>22</v>
      </c>
      <c r="B2" s="63"/>
      <c r="C2" s="63"/>
      <c r="D2" s="63"/>
      <c r="E2" s="63"/>
      <c r="F2" s="63"/>
      <c r="G2" s="63"/>
      <c r="H2" s="30"/>
    </row>
    <row r="3" spans="1:8" x14ac:dyDescent="0.25">
      <c r="A3" s="64" t="s">
        <v>0</v>
      </c>
      <c r="B3" s="63"/>
      <c r="C3" s="63"/>
      <c r="D3" s="63"/>
      <c r="E3" s="63"/>
      <c r="F3" s="63"/>
      <c r="G3" s="63"/>
      <c r="H3" s="30"/>
    </row>
    <row r="4" spans="1:8" ht="15.75" thickBot="1" x14ac:dyDescent="0.3">
      <c r="A4" s="64" t="s">
        <v>1</v>
      </c>
      <c r="B4" s="63"/>
      <c r="C4" s="63"/>
      <c r="D4" s="63"/>
      <c r="E4" s="63"/>
      <c r="F4" s="63"/>
      <c r="G4" s="63"/>
      <c r="H4" s="30"/>
    </row>
    <row r="5" spans="1:8" ht="46.5" customHeight="1" thickBot="1" x14ac:dyDescent="0.3">
      <c r="A5" s="65" t="s">
        <v>18</v>
      </c>
      <c r="B5" s="69"/>
      <c r="C5" s="78"/>
      <c r="D5" s="7">
        <v>35000</v>
      </c>
      <c r="E5" s="66"/>
      <c r="F5" s="69"/>
      <c r="G5" s="69"/>
      <c r="H5" s="30"/>
    </row>
    <row r="6" spans="1:8" x14ac:dyDescent="0.25">
      <c r="A6" s="67"/>
      <c r="B6" s="69"/>
      <c r="C6" s="69"/>
      <c r="D6" s="69"/>
      <c r="E6" s="69"/>
      <c r="F6" s="69"/>
      <c r="G6" s="69"/>
    </row>
    <row r="7" spans="1:8" ht="30" x14ac:dyDescent="0.25">
      <c r="A7" s="17" t="s">
        <v>3</v>
      </c>
      <c r="B7" s="17" t="s">
        <v>4</v>
      </c>
      <c r="C7" s="17" t="s">
        <v>5</v>
      </c>
      <c r="D7" s="17" t="s">
        <v>6</v>
      </c>
      <c r="E7" s="18" t="s">
        <v>7</v>
      </c>
      <c r="F7" s="73"/>
      <c r="G7" s="32"/>
    </row>
    <row r="8" spans="1:8" x14ac:dyDescent="0.25">
      <c r="A8" s="24">
        <v>44791</v>
      </c>
      <c r="B8" s="19">
        <v>44793</v>
      </c>
      <c r="C8" s="12">
        <f t="shared" ref="C8:C18" si="0">B8-A8+1</f>
        <v>3</v>
      </c>
      <c r="D8" s="13">
        <f>C8*$D$21</f>
        <v>772.05882352941182</v>
      </c>
      <c r="E8" s="14">
        <f>E9-14</f>
        <v>44806</v>
      </c>
      <c r="F8" s="60"/>
      <c r="G8" s="32"/>
    </row>
    <row r="9" spans="1:8" x14ac:dyDescent="0.25">
      <c r="A9" s="25">
        <f t="shared" ref="A9:A18" si="1">B8+1</f>
        <v>44794</v>
      </c>
      <c r="B9" s="19">
        <f>A9+13</f>
        <v>44807</v>
      </c>
      <c r="C9" s="12">
        <f t="shared" si="0"/>
        <v>14</v>
      </c>
      <c r="D9" s="13">
        <f t="shared" ref="D9:D18" si="2">C9*$D$21</f>
        <v>3602.9411764705883</v>
      </c>
      <c r="E9" s="14">
        <f t="shared" ref="E9:E18" si="3">B9+13</f>
        <v>44820</v>
      </c>
      <c r="F9" s="60"/>
      <c r="G9" s="32"/>
    </row>
    <row r="10" spans="1:8" x14ac:dyDescent="0.25">
      <c r="A10" s="25">
        <f t="shared" si="1"/>
        <v>44808</v>
      </c>
      <c r="B10" s="19">
        <f t="shared" ref="B10:B18" si="4">A10+13</f>
        <v>44821</v>
      </c>
      <c r="C10" s="12">
        <f t="shared" si="0"/>
        <v>14</v>
      </c>
      <c r="D10" s="13">
        <f t="shared" si="2"/>
        <v>3602.9411764705883</v>
      </c>
      <c r="E10" s="14">
        <f t="shared" si="3"/>
        <v>44834</v>
      </c>
      <c r="F10" s="60"/>
      <c r="G10" s="32"/>
    </row>
    <row r="11" spans="1:8" x14ac:dyDescent="0.25">
      <c r="A11" s="25">
        <f t="shared" si="1"/>
        <v>44822</v>
      </c>
      <c r="B11" s="19">
        <f t="shared" si="4"/>
        <v>44835</v>
      </c>
      <c r="C11" s="12">
        <f t="shared" si="0"/>
        <v>14</v>
      </c>
      <c r="D11" s="13">
        <f t="shared" si="2"/>
        <v>3602.9411764705883</v>
      </c>
      <c r="E11" s="14">
        <f t="shared" si="3"/>
        <v>44848</v>
      </c>
      <c r="F11" s="60"/>
      <c r="G11" s="32"/>
    </row>
    <row r="12" spans="1:8" x14ac:dyDescent="0.25">
      <c r="A12" s="25">
        <f t="shared" si="1"/>
        <v>44836</v>
      </c>
      <c r="B12" s="19">
        <f t="shared" si="4"/>
        <v>44849</v>
      </c>
      <c r="C12" s="12">
        <f t="shared" si="0"/>
        <v>14</v>
      </c>
      <c r="D12" s="13">
        <f t="shared" si="2"/>
        <v>3602.9411764705883</v>
      </c>
      <c r="E12" s="14">
        <f t="shared" si="3"/>
        <v>44862</v>
      </c>
      <c r="F12" s="74"/>
      <c r="G12" s="75"/>
    </row>
    <row r="13" spans="1:8" x14ac:dyDescent="0.25">
      <c r="A13" s="25">
        <f t="shared" si="1"/>
        <v>44850</v>
      </c>
      <c r="B13" s="19">
        <f t="shared" si="4"/>
        <v>44863</v>
      </c>
      <c r="C13" s="12">
        <f t="shared" si="0"/>
        <v>14</v>
      </c>
      <c r="D13" s="13">
        <f t="shared" si="2"/>
        <v>3602.9411764705883</v>
      </c>
      <c r="E13" s="14">
        <f>B13+13-1</f>
        <v>44875</v>
      </c>
      <c r="F13" s="74"/>
      <c r="G13" s="75"/>
    </row>
    <row r="14" spans="1:8" x14ac:dyDescent="0.25">
      <c r="A14" s="25">
        <f t="shared" si="1"/>
        <v>44864</v>
      </c>
      <c r="B14" s="19">
        <f t="shared" si="4"/>
        <v>44877</v>
      </c>
      <c r="C14" s="12">
        <f t="shared" si="0"/>
        <v>14</v>
      </c>
      <c r="D14" s="13">
        <f t="shared" si="2"/>
        <v>3602.9411764705883</v>
      </c>
      <c r="E14" s="14">
        <f>B14+13-2</f>
        <v>44888</v>
      </c>
      <c r="F14" s="74"/>
      <c r="G14" s="75"/>
    </row>
    <row r="15" spans="1:8" x14ac:dyDescent="0.25">
      <c r="A15" s="25">
        <f t="shared" si="1"/>
        <v>44878</v>
      </c>
      <c r="B15" s="19">
        <f t="shared" si="4"/>
        <v>44891</v>
      </c>
      <c r="C15" s="12">
        <f t="shared" si="0"/>
        <v>14</v>
      </c>
      <c r="D15" s="13">
        <f t="shared" si="2"/>
        <v>3602.9411764705883</v>
      </c>
      <c r="E15" s="14">
        <f t="shared" si="3"/>
        <v>44904</v>
      </c>
      <c r="F15" s="74"/>
      <c r="G15" s="75"/>
    </row>
    <row r="16" spans="1:8" x14ac:dyDescent="0.25">
      <c r="A16" s="25">
        <f t="shared" si="1"/>
        <v>44892</v>
      </c>
      <c r="B16" s="19">
        <f t="shared" si="4"/>
        <v>44905</v>
      </c>
      <c r="C16" s="12">
        <f t="shared" si="0"/>
        <v>14</v>
      </c>
      <c r="D16" s="13">
        <f t="shared" si="2"/>
        <v>3602.9411764705883</v>
      </c>
      <c r="E16" s="14">
        <v>44188</v>
      </c>
      <c r="F16" s="74"/>
      <c r="G16" s="75"/>
    </row>
    <row r="17" spans="1:7" x14ac:dyDescent="0.25">
      <c r="A17" s="25">
        <f t="shared" si="1"/>
        <v>44906</v>
      </c>
      <c r="B17" s="19">
        <f t="shared" si="4"/>
        <v>44919</v>
      </c>
      <c r="C17" s="12">
        <f t="shared" si="0"/>
        <v>14</v>
      </c>
      <c r="D17" s="13">
        <f t="shared" si="2"/>
        <v>3602.9411764705883</v>
      </c>
      <c r="E17" s="14">
        <f t="shared" si="3"/>
        <v>44932</v>
      </c>
      <c r="F17" s="74"/>
      <c r="G17" s="75"/>
    </row>
    <row r="18" spans="1:7" x14ac:dyDescent="0.25">
      <c r="A18" s="25">
        <f t="shared" si="1"/>
        <v>44920</v>
      </c>
      <c r="B18" s="19">
        <v>44926</v>
      </c>
      <c r="C18" s="12">
        <f t="shared" si="0"/>
        <v>7</v>
      </c>
      <c r="D18" s="13">
        <f t="shared" si="2"/>
        <v>1801.4705882352941</v>
      </c>
      <c r="E18" s="14">
        <f>B18+13+7</f>
        <v>44946</v>
      </c>
      <c r="F18" s="29"/>
      <c r="G18" s="31"/>
    </row>
    <row r="19" spans="1:7" x14ac:dyDescent="0.25">
      <c r="A19" s="70" t="s">
        <v>8</v>
      </c>
      <c r="B19" s="70"/>
      <c r="C19" s="8">
        <f>SUM(C8:C18)</f>
        <v>136</v>
      </c>
      <c r="D19" s="81">
        <f>SUM(D8:D18)</f>
        <v>35000</v>
      </c>
      <c r="E19" s="71"/>
      <c r="F19" s="32"/>
      <c r="G19" s="32"/>
    </row>
    <row r="20" spans="1:7" x14ac:dyDescent="0.25">
      <c r="A20" s="32"/>
      <c r="B20" s="32"/>
      <c r="C20" s="32"/>
      <c r="D20" s="32"/>
      <c r="E20" s="32"/>
      <c r="F20" s="32"/>
      <c r="G20" s="32"/>
    </row>
    <row r="21" spans="1:7" x14ac:dyDescent="0.25">
      <c r="A21" s="72" t="s">
        <v>9</v>
      </c>
      <c r="B21" s="32"/>
      <c r="C21" s="32"/>
      <c r="D21" s="9">
        <f>D5/C19</f>
        <v>257.35294117647061</v>
      </c>
      <c r="E21" s="72" t="s">
        <v>19</v>
      </c>
      <c r="F21" s="32"/>
      <c r="G21" s="32"/>
    </row>
    <row r="22" spans="1:7" x14ac:dyDescent="0.25">
      <c r="A22" s="72" t="s">
        <v>11</v>
      </c>
      <c r="B22" s="72"/>
      <c r="C22" s="72"/>
      <c r="D22" s="9">
        <f>D21*14</f>
        <v>3602.9411764705883</v>
      </c>
      <c r="E22" s="72" t="s">
        <v>12</v>
      </c>
      <c r="F22" s="32"/>
      <c r="G22" s="32"/>
    </row>
    <row r="23" spans="1:7" x14ac:dyDescent="0.25">
      <c r="A23" s="72" t="s">
        <v>13</v>
      </c>
      <c r="B23" s="72"/>
      <c r="C23" s="72"/>
      <c r="D23" s="10">
        <f>136/14</f>
        <v>9.7142857142857135</v>
      </c>
      <c r="E23" s="72" t="s">
        <v>17</v>
      </c>
      <c r="F23" s="32"/>
      <c r="G23" s="32"/>
    </row>
    <row r="24" spans="1:7" x14ac:dyDescent="0.25">
      <c r="A24" s="72" t="s">
        <v>15</v>
      </c>
      <c r="B24" s="72"/>
      <c r="C24" s="72"/>
      <c r="D24" s="11">
        <f>D22*D23</f>
        <v>35000</v>
      </c>
      <c r="E24" s="72" t="s">
        <v>16</v>
      </c>
      <c r="F24" s="32"/>
      <c r="G24" s="32"/>
    </row>
    <row r="25" spans="1:7" x14ac:dyDescent="0.25">
      <c r="A25" s="55">
        <v>44763</v>
      </c>
      <c r="B25" s="32"/>
      <c r="C25" s="32"/>
      <c r="D25" s="32"/>
      <c r="E25" s="32"/>
      <c r="F25" s="32"/>
      <c r="G25" s="32"/>
    </row>
  </sheetData>
  <mergeCells count="30">
    <mergeCell ref="A23:C23"/>
    <mergeCell ref="E23:G23"/>
    <mergeCell ref="A24:C24"/>
    <mergeCell ref="E24:G24"/>
    <mergeCell ref="A25:G25"/>
    <mergeCell ref="A19:B19"/>
    <mergeCell ref="E19:G19"/>
    <mergeCell ref="A20:G20"/>
    <mergeCell ref="A21:C21"/>
    <mergeCell ref="E21:G21"/>
    <mergeCell ref="A22:C22"/>
    <mergeCell ref="E22:G22"/>
    <mergeCell ref="F12:G12"/>
    <mergeCell ref="F13:G13"/>
    <mergeCell ref="F14:G14"/>
    <mergeCell ref="F15:G15"/>
    <mergeCell ref="F16:G16"/>
    <mergeCell ref="F17:G17"/>
    <mergeCell ref="A6:G6"/>
    <mergeCell ref="F7:G7"/>
    <mergeCell ref="F8:G8"/>
    <mergeCell ref="F9:G9"/>
    <mergeCell ref="F10:G10"/>
    <mergeCell ref="F11:G11"/>
    <mergeCell ref="A1:G1"/>
    <mergeCell ref="A2:G2"/>
    <mergeCell ref="A3:G3"/>
    <mergeCell ref="A4:G4"/>
    <mergeCell ref="A5:C5"/>
    <mergeCell ref="E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D5" sqref="D5"/>
    </sheetView>
  </sheetViews>
  <sheetFormatPr defaultRowHeight="15" x14ac:dyDescent="0.25"/>
  <cols>
    <col min="1" max="2" width="10.7109375" style="6" bestFit="1" customWidth="1"/>
    <col min="3" max="3" width="8.42578125" style="6" bestFit="1" customWidth="1"/>
    <col min="4" max="4" width="14.5703125" style="6" bestFit="1" customWidth="1"/>
    <col min="5" max="5" width="10.7109375" style="6" bestFit="1" customWidth="1"/>
    <col min="6" max="7" width="9.140625" style="6"/>
  </cols>
  <sheetData>
    <row r="1" spans="1:7" s="6" customFormat="1" ht="28.5" customHeight="1" x14ac:dyDescent="0.25">
      <c r="A1" s="61" t="s">
        <v>24</v>
      </c>
      <c r="B1" s="61"/>
      <c r="C1" s="61"/>
      <c r="D1" s="61"/>
      <c r="E1" s="61"/>
      <c r="F1" s="61"/>
      <c r="G1" s="61"/>
    </row>
    <row r="2" spans="1:7" s="6" customFormat="1" ht="34.5" customHeight="1" x14ac:dyDescent="0.25">
      <c r="A2" s="62" t="s">
        <v>23</v>
      </c>
      <c r="B2" s="63"/>
      <c r="C2" s="63"/>
      <c r="D2" s="63"/>
      <c r="E2" s="63"/>
      <c r="F2" s="63"/>
      <c r="G2" s="63"/>
    </row>
    <row r="3" spans="1:7" s="6" customFormat="1" ht="26.25" customHeight="1" x14ac:dyDescent="0.25">
      <c r="A3" s="64" t="s">
        <v>0</v>
      </c>
      <c r="B3" s="63"/>
      <c r="C3" s="63"/>
      <c r="D3" s="63"/>
      <c r="E3" s="63"/>
      <c r="F3" s="63"/>
      <c r="G3" s="63"/>
    </row>
    <row r="4" spans="1:7" s="6" customFormat="1" ht="33" customHeight="1" thickBot="1" x14ac:dyDescent="0.3">
      <c r="A4" s="64" t="s">
        <v>1</v>
      </c>
      <c r="B4" s="63"/>
      <c r="C4" s="63"/>
      <c r="D4" s="63"/>
      <c r="E4" s="63"/>
      <c r="F4" s="63"/>
      <c r="G4" s="63"/>
    </row>
    <row r="5" spans="1:7" s="6" customFormat="1" ht="66.75" customHeight="1" thickBot="1" x14ac:dyDescent="0.3">
      <c r="A5" s="65" t="s">
        <v>18</v>
      </c>
      <c r="B5" s="69"/>
      <c r="C5" s="78"/>
      <c r="D5" s="7">
        <v>35000</v>
      </c>
      <c r="E5" s="66"/>
      <c r="F5" s="69"/>
      <c r="G5" s="69"/>
    </row>
    <row r="6" spans="1:7" x14ac:dyDescent="0.25">
      <c r="A6" s="67"/>
      <c r="B6" s="69"/>
      <c r="C6" s="69"/>
      <c r="D6" s="69"/>
      <c r="E6" s="69"/>
      <c r="F6" s="69"/>
      <c r="G6" s="69"/>
    </row>
    <row r="7" spans="1:7" ht="30" x14ac:dyDescent="0.25">
      <c r="A7" s="17" t="s">
        <v>3</v>
      </c>
      <c r="B7" s="17" t="s">
        <v>4</v>
      </c>
      <c r="C7" s="17" t="s">
        <v>5</v>
      </c>
      <c r="D7" s="17" t="s">
        <v>6</v>
      </c>
      <c r="E7" s="18" t="s">
        <v>7</v>
      </c>
      <c r="F7" s="73"/>
      <c r="G7" s="32"/>
    </row>
    <row r="8" spans="1:7" x14ac:dyDescent="0.25">
      <c r="A8" s="25">
        <v>44927</v>
      </c>
      <c r="B8" s="19">
        <v>44933</v>
      </c>
      <c r="C8" s="12">
        <f t="shared" ref="C8:C18" si="0">B8-A8+1</f>
        <v>7</v>
      </c>
      <c r="D8" s="13">
        <f>C8*$D$21</f>
        <v>1801.4705882352941</v>
      </c>
      <c r="E8" s="14">
        <f t="shared" ref="E8:E18" si="1">B8+13</f>
        <v>44946</v>
      </c>
      <c r="F8" s="60"/>
      <c r="G8" s="32"/>
    </row>
    <row r="9" spans="1:7" x14ac:dyDescent="0.25">
      <c r="A9" s="25">
        <f t="shared" ref="A8:A18" si="2">B8+1</f>
        <v>44934</v>
      </c>
      <c r="B9" s="19">
        <f t="shared" ref="B8:B18" si="3">A9+13</f>
        <v>44947</v>
      </c>
      <c r="C9" s="12">
        <f t="shared" si="0"/>
        <v>14</v>
      </c>
      <c r="D9" s="13">
        <f t="shared" ref="D9:D18" si="4">C9*$D$21</f>
        <v>3602.9411764705883</v>
      </c>
      <c r="E9" s="14">
        <f t="shared" si="1"/>
        <v>44960</v>
      </c>
      <c r="F9" s="60"/>
      <c r="G9" s="32"/>
    </row>
    <row r="10" spans="1:7" x14ac:dyDescent="0.25">
      <c r="A10" s="25">
        <f t="shared" si="2"/>
        <v>44948</v>
      </c>
      <c r="B10" s="19">
        <f t="shared" si="3"/>
        <v>44961</v>
      </c>
      <c r="C10" s="12">
        <f t="shared" si="0"/>
        <v>14</v>
      </c>
      <c r="D10" s="13">
        <f t="shared" si="4"/>
        <v>3602.9411764705883</v>
      </c>
      <c r="E10" s="14">
        <f t="shared" si="1"/>
        <v>44974</v>
      </c>
      <c r="F10" s="60"/>
      <c r="G10" s="32"/>
    </row>
    <row r="11" spans="1:7" x14ac:dyDescent="0.25">
      <c r="A11" s="25">
        <f t="shared" si="2"/>
        <v>44962</v>
      </c>
      <c r="B11" s="19">
        <f t="shared" si="3"/>
        <v>44975</v>
      </c>
      <c r="C11" s="12">
        <f t="shared" si="0"/>
        <v>14</v>
      </c>
      <c r="D11" s="13">
        <f t="shared" si="4"/>
        <v>3602.9411764705883</v>
      </c>
      <c r="E11" s="14">
        <f t="shared" si="1"/>
        <v>44988</v>
      </c>
      <c r="F11" s="60"/>
      <c r="G11" s="32"/>
    </row>
    <row r="12" spans="1:7" x14ac:dyDescent="0.25">
      <c r="A12" s="25">
        <f t="shared" si="2"/>
        <v>44976</v>
      </c>
      <c r="B12" s="19">
        <f t="shared" si="3"/>
        <v>44989</v>
      </c>
      <c r="C12" s="12">
        <f t="shared" si="0"/>
        <v>14</v>
      </c>
      <c r="D12" s="13">
        <f t="shared" si="4"/>
        <v>3602.9411764705883</v>
      </c>
      <c r="E12" s="14">
        <f t="shared" si="1"/>
        <v>45002</v>
      </c>
      <c r="F12" s="74"/>
      <c r="G12" s="75"/>
    </row>
    <row r="13" spans="1:7" x14ac:dyDescent="0.25">
      <c r="A13" s="25">
        <f t="shared" si="2"/>
        <v>44990</v>
      </c>
      <c r="B13" s="19">
        <f t="shared" si="3"/>
        <v>45003</v>
      </c>
      <c r="C13" s="12">
        <f t="shared" si="0"/>
        <v>14</v>
      </c>
      <c r="D13" s="13">
        <f t="shared" si="4"/>
        <v>3602.9411764705883</v>
      </c>
      <c r="E13" s="14">
        <f t="shared" si="1"/>
        <v>45016</v>
      </c>
      <c r="F13" s="74"/>
      <c r="G13" s="75"/>
    </row>
    <row r="14" spans="1:7" x14ac:dyDescent="0.25">
      <c r="A14" s="25">
        <f t="shared" si="2"/>
        <v>45004</v>
      </c>
      <c r="B14" s="19">
        <f t="shared" si="3"/>
        <v>45017</v>
      </c>
      <c r="C14" s="12">
        <f t="shared" si="0"/>
        <v>14</v>
      </c>
      <c r="D14" s="13">
        <f t="shared" si="4"/>
        <v>3602.9411764705883</v>
      </c>
      <c r="E14" s="14">
        <f t="shared" si="1"/>
        <v>45030</v>
      </c>
      <c r="F14" s="74"/>
      <c r="G14" s="75"/>
    </row>
    <row r="15" spans="1:7" x14ac:dyDescent="0.25">
      <c r="A15" s="25">
        <f t="shared" si="2"/>
        <v>45018</v>
      </c>
      <c r="B15" s="19">
        <f t="shared" si="3"/>
        <v>45031</v>
      </c>
      <c r="C15" s="12">
        <f t="shared" si="0"/>
        <v>14</v>
      </c>
      <c r="D15" s="13">
        <f t="shared" si="4"/>
        <v>3602.9411764705883</v>
      </c>
      <c r="E15" s="14">
        <f t="shared" si="1"/>
        <v>45044</v>
      </c>
      <c r="F15" s="74"/>
      <c r="G15" s="75"/>
    </row>
    <row r="16" spans="1:7" x14ac:dyDescent="0.25">
      <c r="A16" s="25">
        <f t="shared" si="2"/>
        <v>45032</v>
      </c>
      <c r="B16" s="19">
        <f t="shared" si="3"/>
        <v>45045</v>
      </c>
      <c r="C16" s="12">
        <f>B16-A16+1</f>
        <v>14</v>
      </c>
      <c r="D16" s="13">
        <f t="shared" si="4"/>
        <v>3602.9411764705883</v>
      </c>
      <c r="E16" s="14">
        <f t="shared" si="1"/>
        <v>45058</v>
      </c>
      <c r="F16" s="74"/>
      <c r="G16" s="75"/>
    </row>
    <row r="17" spans="1:7" x14ac:dyDescent="0.25">
      <c r="A17" s="25">
        <f t="shared" si="2"/>
        <v>45046</v>
      </c>
      <c r="B17" s="19">
        <f>A17+13</f>
        <v>45059</v>
      </c>
      <c r="C17" s="12">
        <f>B17-A17+1</f>
        <v>14</v>
      </c>
      <c r="D17" s="13">
        <f t="shared" si="4"/>
        <v>3602.9411764705883</v>
      </c>
      <c r="E17" s="14">
        <f>A17+26</f>
        <v>45072</v>
      </c>
      <c r="F17" s="74"/>
      <c r="G17" s="75"/>
    </row>
    <row r="18" spans="1:7" x14ac:dyDescent="0.25">
      <c r="A18" s="25">
        <f t="shared" si="2"/>
        <v>45060</v>
      </c>
      <c r="B18" s="19">
        <v>45062</v>
      </c>
      <c r="C18" s="12">
        <v>3</v>
      </c>
      <c r="D18" s="13">
        <f t="shared" si="4"/>
        <v>772.05882352941182</v>
      </c>
      <c r="E18" s="14">
        <f>A18+26</f>
        <v>45086</v>
      </c>
      <c r="F18" s="29"/>
      <c r="G18" s="31"/>
    </row>
    <row r="19" spans="1:7" x14ac:dyDescent="0.25">
      <c r="A19" s="70" t="s">
        <v>8</v>
      </c>
      <c r="B19" s="70"/>
      <c r="C19" s="8">
        <f>SUM(C8:C18)</f>
        <v>136</v>
      </c>
      <c r="D19" s="81">
        <f>SUM(D8:D18)</f>
        <v>35000</v>
      </c>
      <c r="E19" s="71"/>
      <c r="F19" s="32"/>
      <c r="G19" s="32"/>
    </row>
    <row r="20" spans="1:7" x14ac:dyDescent="0.25">
      <c r="A20" s="32"/>
      <c r="B20" s="32"/>
      <c r="C20" s="32"/>
      <c r="D20" s="32"/>
      <c r="E20" s="32"/>
      <c r="F20" s="32"/>
      <c r="G20" s="32"/>
    </row>
    <row r="21" spans="1:7" ht="30" customHeight="1" x14ac:dyDescent="0.25">
      <c r="A21" s="72" t="s">
        <v>9</v>
      </c>
      <c r="B21" s="32"/>
      <c r="C21" s="32"/>
      <c r="D21" s="9">
        <f>D5/C19</f>
        <v>257.35294117647061</v>
      </c>
      <c r="E21" s="72" t="s">
        <v>19</v>
      </c>
      <c r="F21" s="32"/>
      <c r="G21" s="32"/>
    </row>
    <row r="22" spans="1:7" ht="30.75" customHeight="1" x14ac:dyDescent="0.25">
      <c r="A22" s="72" t="s">
        <v>11</v>
      </c>
      <c r="B22" s="72"/>
      <c r="C22" s="72"/>
      <c r="D22" s="9">
        <f>D21*14</f>
        <v>3602.9411764705883</v>
      </c>
      <c r="E22" s="72" t="s">
        <v>12</v>
      </c>
      <c r="F22" s="32"/>
      <c r="G22" s="32"/>
    </row>
    <row r="23" spans="1:7" ht="27.75" customHeight="1" x14ac:dyDescent="0.25">
      <c r="A23" s="72" t="s">
        <v>13</v>
      </c>
      <c r="B23" s="72"/>
      <c r="C23" s="72"/>
      <c r="D23" s="10">
        <f>136/14</f>
        <v>9.7142857142857135</v>
      </c>
      <c r="E23" s="72" t="s">
        <v>17</v>
      </c>
      <c r="F23" s="32"/>
      <c r="G23" s="32"/>
    </row>
    <row r="24" spans="1:7" x14ac:dyDescent="0.25">
      <c r="A24" s="72" t="s">
        <v>15</v>
      </c>
      <c r="B24" s="72"/>
      <c r="C24" s="72"/>
      <c r="D24" s="11">
        <f>D22*D23</f>
        <v>35000</v>
      </c>
      <c r="E24" s="72" t="s">
        <v>16</v>
      </c>
      <c r="F24" s="32"/>
      <c r="G24" s="32"/>
    </row>
    <row r="25" spans="1:7" x14ac:dyDescent="0.25">
      <c r="A25" s="55">
        <v>44763</v>
      </c>
      <c r="B25" s="56"/>
      <c r="C25" s="56"/>
      <c r="D25" s="56"/>
      <c r="E25" s="56"/>
      <c r="F25" s="56"/>
      <c r="G25" s="56"/>
    </row>
  </sheetData>
  <sheetProtection selectLockedCells="1"/>
  <mergeCells count="30">
    <mergeCell ref="A25:G25"/>
    <mergeCell ref="A1:G1"/>
    <mergeCell ref="A2:G2"/>
    <mergeCell ref="A3:G3"/>
    <mergeCell ref="A4:G4"/>
    <mergeCell ref="A5:C5"/>
    <mergeCell ref="E5:G5"/>
    <mergeCell ref="A22:C22"/>
    <mergeCell ref="E22:G22"/>
    <mergeCell ref="A23:C23"/>
    <mergeCell ref="E23:G23"/>
    <mergeCell ref="A24:C24"/>
    <mergeCell ref="E24:G24"/>
    <mergeCell ref="F17:G17"/>
    <mergeCell ref="A19:B19"/>
    <mergeCell ref="E19:G19"/>
    <mergeCell ref="A20:G20"/>
    <mergeCell ref="A21:C21"/>
    <mergeCell ref="E21:G21"/>
    <mergeCell ref="F11:G11"/>
    <mergeCell ref="F12:G12"/>
    <mergeCell ref="F13:G13"/>
    <mergeCell ref="F14:G14"/>
    <mergeCell ref="F15:G15"/>
    <mergeCell ref="F16:G16"/>
    <mergeCell ref="F8:G8"/>
    <mergeCell ref="F9:G9"/>
    <mergeCell ref="F10:G10"/>
    <mergeCell ref="F7:G7"/>
    <mergeCell ref="A6:G6"/>
  </mergeCells>
  <printOptions gridLines="1"/>
  <pageMargins left="0.7" right="0.7" top="0.75" bottom="0.75" header="0.3" footer="0.3"/>
  <pageSetup orientation="portrait" r:id="rId1"/>
  <headerFooter>
    <oddHeader>&amp;LHuman Resource Management&amp;Chrdept@ku.edu&amp;R785/864-4946 humanresources.ku.edu</oddHeader>
    <oddFooter>&amp;LKUHRM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AY Year</vt:lpstr>
      <vt:lpstr>Fall </vt:lpstr>
      <vt:lpstr>Spring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Burkhead, Pam</dc:creator>
  <cp:lastModifiedBy>Burkhead, Pam</cp:lastModifiedBy>
  <cp:lastPrinted>2020-06-19T19:39:16Z</cp:lastPrinted>
  <dcterms:created xsi:type="dcterms:W3CDTF">2017-09-26T22:14:07Z</dcterms:created>
  <dcterms:modified xsi:type="dcterms:W3CDTF">2022-07-22T04:05:28Z</dcterms:modified>
</cp:coreProperties>
</file>