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HR Group\Information Systems\HRPay\WebSite\"/>
    </mc:Choice>
  </mc:AlternateContent>
  <xr:revisionPtr revIDLastSave="0" documentId="13_ncr:1_{BBEF77E2-A459-4BF5-996B-562D301D96D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Y Year" sheetId="1" r:id="rId1"/>
    <sheet name="Fall " sheetId="4" r:id="rId2"/>
    <sheet name="Spr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E17" i="4"/>
  <c r="A8" i="4"/>
  <c r="B8" i="4" s="1"/>
  <c r="C7" i="4"/>
  <c r="D22" i="4"/>
  <c r="C8" i="1"/>
  <c r="C7" i="3" l="1"/>
  <c r="A8" i="3"/>
  <c r="B8" i="3" s="1"/>
  <c r="E7" i="3"/>
  <c r="E8" i="4"/>
  <c r="E7" i="4" s="1"/>
  <c r="C8" i="4"/>
  <c r="A9" i="4"/>
  <c r="B9" i="4" s="1"/>
  <c r="C8" i="3" l="1"/>
  <c r="E8" i="3"/>
  <c r="A9" i="3"/>
  <c r="B9" i="3" s="1"/>
  <c r="C9" i="4"/>
  <c r="E9" i="4"/>
  <c r="A10" i="4"/>
  <c r="B10" i="4" s="1"/>
  <c r="A10" i="3" l="1"/>
  <c r="B10" i="3" s="1"/>
  <c r="E9" i="3"/>
  <c r="C9" i="3"/>
  <c r="A11" i="4"/>
  <c r="B11" i="4" s="1"/>
  <c r="C10" i="4"/>
  <c r="E10" i="4"/>
  <c r="D22" i="3"/>
  <c r="D33" i="1"/>
  <c r="D31" i="1"/>
  <c r="A9" i="1"/>
  <c r="B9" i="1" s="1"/>
  <c r="E10" i="3" l="1"/>
  <c r="C10" i="3"/>
  <c r="A11" i="3"/>
  <c r="B11" i="3" s="1"/>
  <c r="E11" i="4"/>
  <c r="C11" i="4"/>
  <c r="A12" i="4"/>
  <c r="B12" i="4" s="1"/>
  <c r="E9" i="1"/>
  <c r="E8" i="1" s="1"/>
  <c r="D8" i="1"/>
  <c r="D28" i="1"/>
  <c r="A10" i="1"/>
  <c r="B10" i="1" s="1"/>
  <c r="E10" i="1" s="1"/>
  <c r="C9" i="1"/>
  <c r="D9" i="1" s="1"/>
  <c r="D32" i="1"/>
  <c r="D34" i="1" s="1"/>
  <c r="E11" i="3" l="1"/>
  <c r="A12" i="3"/>
  <c r="B12" i="3" s="1"/>
  <c r="C11" i="3"/>
  <c r="A13" i="4"/>
  <c r="B13" i="4" s="1"/>
  <c r="E12" i="4"/>
  <c r="C12" i="4"/>
  <c r="C10" i="1"/>
  <c r="D10" i="1" s="1"/>
  <c r="A11" i="1"/>
  <c r="B11" i="1" s="1"/>
  <c r="E11" i="1" s="1"/>
  <c r="C12" i="3" l="1"/>
  <c r="A13" i="3"/>
  <c r="B13" i="3" s="1"/>
  <c r="E12" i="3"/>
  <c r="C13" i="4"/>
  <c r="A14" i="4"/>
  <c r="B14" i="4" s="1"/>
  <c r="E13" i="4"/>
  <c r="C11" i="1"/>
  <c r="D11" i="1" s="1"/>
  <c r="A12" i="1"/>
  <c r="B12" i="1" s="1"/>
  <c r="E12" i="1" s="1"/>
  <c r="A14" i="3" l="1"/>
  <c r="B14" i="3" s="1"/>
  <c r="E13" i="3"/>
  <c r="C13" i="3"/>
  <c r="A15" i="4"/>
  <c r="B15" i="4" s="1"/>
  <c r="C14" i="4"/>
  <c r="E14" i="4"/>
  <c r="A13" i="1"/>
  <c r="B13" i="1" s="1"/>
  <c r="E13" i="1" s="1"/>
  <c r="C12" i="1"/>
  <c r="D12" i="1" s="1"/>
  <c r="E14" i="3" l="1"/>
  <c r="C14" i="3"/>
  <c r="A15" i="3"/>
  <c r="B15" i="3" s="1"/>
  <c r="A16" i="4"/>
  <c r="B16" i="4" s="1"/>
  <c r="C15" i="4"/>
  <c r="A14" i="1"/>
  <c r="B14" i="1" s="1"/>
  <c r="E14" i="1" s="1"/>
  <c r="C13" i="1"/>
  <c r="D13" i="1" s="1"/>
  <c r="A16" i="3" l="1"/>
  <c r="E15" i="3"/>
  <c r="C15" i="3"/>
  <c r="A17" i="4"/>
  <c r="C17" i="4" s="1"/>
  <c r="E16" i="4"/>
  <c r="C16" i="4"/>
  <c r="C14" i="1"/>
  <c r="D14" i="1" s="1"/>
  <c r="A15" i="1"/>
  <c r="B15" i="1" s="1"/>
  <c r="E15" i="1" s="1"/>
  <c r="B16" i="3" l="1"/>
  <c r="E16" i="3"/>
  <c r="C18" i="4"/>
  <c r="D20" i="4" s="1"/>
  <c r="C15" i="1"/>
  <c r="D15" i="1" s="1"/>
  <c r="A16" i="1"/>
  <c r="B16" i="1" s="1"/>
  <c r="D8" i="4" l="1"/>
  <c r="D12" i="4"/>
  <c r="D16" i="4"/>
  <c r="D14" i="4"/>
  <c r="D7" i="4"/>
  <c r="D15" i="4"/>
  <c r="D9" i="4"/>
  <c r="D13" i="4"/>
  <c r="D17" i="4"/>
  <c r="D10" i="4"/>
  <c r="D11" i="4"/>
  <c r="C16" i="3"/>
  <c r="A17" i="3"/>
  <c r="D21" i="4"/>
  <c r="D23" i="4" s="1"/>
  <c r="A17" i="1"/>
  <c r="B17" i="1" s="1"/>
  <c r="E17" i="1" s="1"/>
  <c r="C16" i="1"/>
  <c r="D16" i="1" s="1"/>
  <c r="E17" i="3" l="1"/>
  <c r="C17" i="3"/>
  <c r="C18" i="3"/>
  <c r="C17" i="1"/>
  <c r="D17" i="1" s="1"/>
  <c r="A18" i="1"/>
  <c r="B18" i="1" s="1"/>
  <c r="E18" i="1" s="1"/>
  <c r="C18" i="1" l="1"/>
  <c r="D18" i="1" s="1"/>
  <c r="A19" i="1"/>
  <c r="B19" i="1" s="1"/>
  <c r="E19" i="1" s="1"/>
  <c r="C19" i="1" l="1"/>
  <c r="D19" i="1" s="1"/>
  <c r="A20" i="1"/>
  <c r="B20" i="1" s="1"/>
  <c r="E20" i="1" s="1"/>
  <c r="A21" i="1" l="1"/>
  <c r="B21" i="1" s="1"/>
  <c r="E21" i="1" s="1"/>
  <c r="C20" i="1"/>
  <c r="D20" i="1" s="1"/>
  <c r="C21" i="1" l="1"/>
  <c r="D21" i="1" s="1"/>
  <c r="A22" i="1"/>
  <c r="B22" i="1" s="1"/>
  <c r="E22" i="1" s="1"/>
  <c r="C22" i="1" l="1"/>
  <c r="D22" i="1" s="1"/>
  <c r="A23" i="1"/>
  <c r="B23" i="1" s="1"/>
  <c r="E23" i="1" s="1"/>
  <c r="C23" i="1" l="1"/>
  <c r="D23" i="1" s="1"/>
  <c r="A24" i="1"/>
  <c r="B24" i="1" s="1"/>
  <c r="E24" i="1" s="1"/>
  <c r="A25" i="1" l="1"/>
  <c r="B25" i="1" s="1"/>
  <c r="E25" i="1" s="1"/>
  <c r="C24" i="1"/>
  <c r="D24" i="1" s="1"/>
  <c r="A26" i="1" l="1"/>
  <c r="B26" i="1" s="1"/>
  <c r="E26" i="1" s="1"/>
  <c r="C25" i="1"/>
  <c r="D25" i="1" s="1"/>
  <c r="C26" i="1" l="1"/>
  <c r="D26" i="1" s="1"/>
  <c r="A27" i="1"/>
  <c r="E27" i="1" l="1"/>
  <c r="B27" i="1"/>
  <c r="A28" i="1" s="1"/>
  <c r="E28" i="1" s="1"/>
  <c r="C27" i="1"/>
  <c r="D27" i="1" l="1"/>
  <c r="D29" i="1" s="1"/>
  <c r="C29" i="1"/>
  <c r="D20" i="3" l="1"/>
  <c r="D17" i="3" l="1"/>
  <c r="D7" i="3"/>
  <c r="D8" i="3"/>
  <c r="D9" i="3"/>
  <c r="D10" i="3"/>
  <c r="D11" i="3"/>
  <c r="D12" i="3"/>
  <c r="D13" i="3"/>
  <c r="D14" i="3"/>
  <c r="D15" i="3"/>
  <c r="D16" i="3"/>
  <c r="D21" i="3"/>
  <c r="D23" i="3" s="1"/>
  <c r="D18" i="3" l="1"/>
  <c r="D18" i="4"/>
</calcChain>
</file>

<file path=xl/sharedStrings.xml><?xml version="1.0" encoding="utf-8"?>
<sst xmlns="http://schemas.openxmlformats.org/spreadsheetml/2006/main" count="55" uniqueCount="25">
  <si>
    <r>
      <t xml:space="preserve">All Amounts Listed in the details below are </t>
    </r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Gross Salary Amounts.</t>
    </r>
  </si>
  <si>
    <t>Pay Dates may be changed by the State of Kansas to accommodate holidays.</t>
  </si>
  <si>
    <t xml:space="preserve"> Enter your Academic Year Rate in the next column (box).</t>
  </si>
  <si>
    <t>Begin Date</t>
  </si>
  <si>
    <t>End Date</t>
  </si>
  <si>
    <t># Days Covered</t>
  </si>
  <si>
    <t>Gross Amount</t>
  </si>
  <si>
    <t>Pay Date</t>
  </si>
  <si>
    <t>Totals</t>
  </si>
  <si>
    <t>Daily Rate</t>
  </si>
  <si>
    <t>AY Rate/272 Days in AY Days=Daily Rate</t>
  </si>
  <si>
    <t>Biweekly Rate (BW) (full periods)</t>
  </si>
  <si>
    <t>Daily X 14 days</t>
  </si>
  <si>
    <t>Pay Periods covered by Rate in effect</t>
  </si>
  <si>
    <t>Payroll Periods covered in Academic Year</t>
  </si>
  <si>
    <t>Amount Paid</t>
  </si>
  <si>
    <t>BW Rate X Pay Periods</t>
  </si>
  <si>
    <t>Payroll Periods covered in Spring Semester</t>
  </si>
  <si>
    <t xml:space="preserve"> Enter your Spring Rate in the next column (box).</t>
  </si>
  <si>
    <t>Spring Rate/136 Days=Daily Rate</t>
  </si>
  <si>
    <t>Academic Year Faculty Spreadsheet for the period of 8/18/23-5/15/24</t>
  </si>
  <si>
    <t>Payroll Period Worksheet for Academic Year Faculty appointed for the Full Academic Year 2023-2024</t>
  </si>
  <si>
    <t>Payroll Period Worksheet for Academic Appointments for the Spring Semester of the Academic Year 2023-2024</t>
  </si>
  <si>
    <t>Payroll Period Worksheet for Academic Appointments for the Fall Semester of the Academic Year 2023-2024</t>
  </si>
  <si>
    <t xml:space="preserve"> Enter your Fall Rate in the next column (box).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</si>
</sst>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164" formatCode="&quot;$&quot;#,##0.000000_);\(&quot;$&quot;#,##0.000000\)"/>
    <numFmt numFmtId="165" formatCode="#,##0.000000_);\(#,##0.000000\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6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6" fontId="0" fillId="2" borderId="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3" xfId="0" applyBorder="1" applyProtection="1"/>
    <xf numFmtId="0" fontId="0" fillId="0" borderId="0" xfId="0" applyProtection="1"/>
    <xf numFmtId="0" fontId="0" fillId="0" borderId="1" xfId="0" applyBorder="1" applyProtection="1"/>
    <xf numFmtId="0" fontId="2" fillId="0" borderId="3" xfId="0" applyFont="1" applyBorder="1" applyProtection="1"/>
    <xf numFmtId="0" fontId="6" fillId="0" borderId="3" xfId="0" applyFont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14" fontId="5" fillId="0" borderId="10" xfId="0" applyNumberFormat="1" applyFont="1" applyBorder="1" applyProtection="1"/>
    <xf numFmtId="14" fontId="5" fillId="0" borderId="4" xfId="0" applyNumberFormat="1" applyFont="1" applyBorder="1" applyProtection="1"/>
    <xf numFmtId="1" fontId="0" fillId="0" borderId="4" xfId="0" applyNumberFormat="1" applyBorder="1" applyAlignment="1" applyProtection="1">
      <alignment horizontal="center"/>
    </xf>
    <xf numFmtId="7" fontId="0" fillId="0" borderId="4" xfId="0" applyNumberFormat="1" applyBorder="1" applyAlignment="1" applyProtection="1">
      <alignment horizontal="right"/>
    </xf>
    <xf numFmtId="14" fontId="0" fillId="0" borderId="4" xfId="0" applyNumberFormat="1" applyBorder="1" applyProtection="1"/>
    <xf numFmtId="0" fontId="0" fillId="0" borderId="5" xfId="0" applyBorder="1" applyProtection="1"/>
    <xf numFmtId="14" fontId="0" fillId="0" borderId="10" xfId="0" applyNumberFormat="1" applyBorder="1" applyProtection="1"/>
    <xf numFmtId="0" fontId="5" fillId="0" borderId="5" xfId="0" applyFont="1" applyBorder="1" applyProtection="1"/>
    <xf numFmtId="0" fontId="5" fillId="0" borderId="1" xfId="0" applyFont="1" applyBorder="1" applyProtection="1"/>
    <xf numFmtId="0" fontId="5" fillId="0" borderId="0" xfId="0" applyFont="1" applyProtection="1"/>
    <xf numFmtId="0" fontId="5" fillId="0" borderId="1" xfId="0" applyFont="1" applyBorder="1" applyProtection="1"/>
    <xf numFmtId="0" fontId="0" fillId="0" borderId="11" xfId="0" applyBorder="1" applyProtection="1"/>
    <xf numFmtId="0" fontId="0" fillId="0" borderId="6" xfId="0" applyBorder="1" applyProtection="1"/>
    <xf numFmtId="1" fontId="0" fillId="0" borderId="0" xfId="0" applyNumberFormat="1" applyAlignment="1" applyProtection="1">
      <alignment horizontal="center"/>
    </xf>
    <xf numFmtId="7" fontId="0" fillId="0" borderId="0" xfId="0" applyNumberFormat="1" applyAlignment="1" applyProtection="1">
      <alignment horizontal="right"/>
    </xf>
    <xf numFmtId="7" fontId="0" fillId="0" borderId="0" xfId="0" applyNumberFormat="1" applyAlignment="1" applyProtection="1">
      <alignment horizontal="center"/>
    </xf>
    <xf numFmtId="0" fontId="5" fillId="0" borderId="3" xfId="0" applyFont="1" applyBorder="1" applyProtection="1"/>
    <xf numFmtId="164" fontId="0" fillId="0" borderId="0" xfId="0" applyNumberFormat="1" applyProtection="1"/>
    <xf numFmtId="0" fontId="5" fillId="0" borderId="0" xfId="0" applyFont="1" applyProtection="1"/>
    <xf numFmtId="165" fontId="0" fillId="0" borderId="0" xfId="0" applyNumberFormat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7" fontId="0" fillId="0" borderId="13" xfId="0" applyNumberFormat="1" applyBorder="1" applyProtection="1"/>
    <xf numFmtId="0" fontId="0" fillId="0" borderId="13" xfId="0" applyBorder="1" applyProtection="1"/>
    <xf numFmtId="0" fontId="0" fillId="0" borderId="14" xfId="0" applyBorder="1" applyProtection="1"/>
    <xf numFmtId="14" fontId="5" fillId="0" borderId="0" xfId="0" quotePrefix="1" applyNumberFormat="1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3" xfId="0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0" borderId="5" xfId="0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6" xfId="0" applyBorder="1" applyAlignment="1" applyProtection="1">
      <alignment wrapText="1"/>
    </xf>
    <xf numFmtId="1" fontId="0" fillId="0" borderId="0" xfId="0" applyNumberFormat="1" applyAlignment="1" applyProtection="1">
      <alignment horizontal="center" wrapText="1"/>
    </xf>
    <xf numFmtId="7" fontId="0" fillId="0" borderId="0" xfId="0" applyNumberFormat="1" applyAlignment="1" applyProtection="1">
      <alignment wrapText="1"/>
    </xf>
    <xf numFmtId="7" fontId="0" fillId="0" borderId="0" xfId="0" applyNumberFormat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D5" sqref="D5"/>
    </sheetView>
  </sheetViews>
  <sheetFormatPr defaultRowHeight="14.5" x14ac:dyDescent="0.35"/>
  <cols>
    <col min="1" max="1" width="11" style="51" bestFit="1" customWidth="1"/>
    <col min="2" max="2" width="12.1796875" style="52" customWidth="1"/>
    <col min="3" max="3" width="15.54296875" style="51" customWidth="1"/>
    <col min="4" max="4" width="14.7265625" style="51" customWidth="1"/>
    <col min="5" max="5" width="15.26953125" style="51" customWidth="1"/>
    <col min="6" max="6" width="6.26953125" style="51" customWidth="1"/>
    <col min="7" max="7" width="19.7265625" style="51" customWidth="1"/>
    <col min="8" max="8" width="33.453125" bestFit="1" customWidth="1"/>
    <col min="9" max="9" width="17" customWidth="1"/>
    <col min="10" max="10" width="19.54296875" customWidth="1"/>
    <col min="11" max="11" width="25.453125" bestFit="1" customWidth="1"/>
    <col min="12" max="12" width="9.7265625" bestFit="1" customWidth="1"/>
  </cols>
  <sheetData>
    <row r="1" spans="1:7" x14ac:dyDescent="0.35">
      <c r="A1" s="5" t="s">
        <v>20</v>
      </c>
      <c r="B1" s="6"/>
      <c r="C1" s="6"/>
      <c r="D1" s="6"/>
      <c r="E1" s="6"/>
      <c r="F1" s="6"/>
      <c r="G1" s="7"/>
    </row>
    <row r="2" spans="1:7" x14ac:dyDescent="0.35">
      <c r="A2" s="8" t="s">
        <v>21</v>
      </c>
      <c r="B2" s="9"/>
      <c r="C2" s="9"/>
      <c r="D2" s="9"/>
      <c r="E2" s="9"/>
      <c r="F2" s="9"/>
      <c r="G2" s="10"/>
    </row>
    <row r="3" spans="1:7" x14ac:dyDescent="0.35">
      <c r="A3" s="11" t="s">
        <v>0</v>
      </c>
      <c r="B3" s="12"/>
      <c r="C3" s="12"/>
      <c r="D3" s="12"/>
      <c r="E3" s="12"/>
      <c r="F3" s="12"/>
      <c r="G3" s="13"/>
    </row>
    <row r="4" spans="1:7" ht="15" thickBot="1" x14ac:dyDescent="0.4">
      <c r="A4" s="11" t="s">
        <v>1</v>
      </c>
      <c r="B4" s="12"/>
      <c r="C4" s="12"/>
      <c r="D4" s="12"/>
      <c r="E4" s="12"/>
      <c r="F4" s="12"/>
      <c r="G4" s="13"/>
    </row>
    <row r="5" spans="1:7" ht="41.25" customHeight="1" thickBot="1" x14ac:dyDescent="0.4">
      <c r="A5" s="14" t="s">
        <v>2</v>
      </c>
      <c r="B5" s="15"/>
      <c r="C5" s="16"/>
      <c r="D5" s="1">
        <v>71000</v>
      </c>
      <c r="E5" s="17"/>
      <c r="F5" s="18"/>
      <c r="G5" s="19"/>
    </row>
    <row r="6" spans="1:7" x14ac:dyDescent="0.35">
      <c r="A6" s="20"/>
      <c r="B6" s="18"/>
      <c r="C6" s="18"/>
      <c r="D6" s="18"/>
      <c r="E6" s="18"/>
      <c r="F6" s="18"/>
      <c r="G6" s="19"/>
    </row>
    <row r="7" spans="1:7" x14ac:dyDescent="0.35">
      <c r="A7" s="21" t="s">
        <v>3</v>
      </c>
      <c r="B7" s="22" t="s">
        <v>4</v>
      </c>
      <c r="C7" s="22" t="s">
        <v>5</v>
      </c>
      <c r="D7" s="22" t="s">
        <v>6</v>
      </c>
      <c r="E7" s="23" t="s">
        <v>7</v>
      </c>
      <c r="F7" s="18"/>
      <c r="G7" s="19"/>
    </row>
    <row r="8" spans="1:7" x14ac:dyDescent="0.35">
      <c r="A8" s="24">
        <v>45156</v>
      </c>
      <c r="B8" s="25">
        <v>45157</v>
      </c>
      <c r="C8" s="26">
        <f t="shared" ref="C8:C25" si="0">B8-A8+1</f>
        <v>2</v>
      </c>
      <c r="D8" s="27">
        <f>C8*$D$31</f>
        <v>522.05882352941171</v>
      </c>
      <c r="E8" s="28">
        <f>E9-14</f>
        <v>45170</v>
      </c>
      <c r="F8" s="29"/>
      <c r="G8" s="19"/>
    </row>
    <row r="9" spans="1:7" x14ac:dyDescent="0.35">
      <c r="A9" s="30">
        <f t="shared" ref="A9:A27" si="1">B8+1</f>
        <v>45158</v>
      </c>
      <c r="B9" s="25">
        <f>A9+13</f>
        <v>45171</v>
      </c>
      <c r="C9" s="26">
        <f t="shared" si="0"/>
        <v>14</v>
      </c>
      <c r="D9" s="27">
        <f t="shared" ref="D9:D28" si="2">C9*$D$31</f>
        <v>3654.411764705882</v>
      </c>
      <c r="E9" s="28">
        <f t="shared" ref="E9:E26" si="3">B9+13</f>
        <v>45184</v>
      </c>
      <c r="F9" s="29"/>
      <c r="G9" s="19"/>
    </row>
    <row r="10" spans="1:7" x14ac:dyDescent="0.35">
      <c r="A10" s="30">
        <f t="shared" si="1"/>
        <v>45172</v>
      </c>
      <c r="B10" s="25">
        <f t="shared" ref="B10:B26" si="4">A10+13</f>
        <v>45185</v>
      </c>
      <c r="C10" s="26">
        <f t="shared" si="0"/>
        <v>14</v>
      </c>
      <c r="D10" s="27">
        <f t="shared" si="2"/>
        <v>3654.411764705882</v>
      </c>
      <c r="E10" s="28">
        <f t="shared" si="3"/>
        <v>45198</v>
      </c>
      <c r="F10" s="29"/>
      <c r="G10" s="19"/>
    </row>
    <row r="11" spans="1:7" x14ac:dyDescent="0.35">
      <c r="A11" s="30">
        <f t="shared" si="1"/>
        <v>45186</v>
      </c>
      <c r="B11" s="25">
        <f t="shared" si="4"/>
        <v>45199</v>
      </c>
      <c r="C11" s="26">
        <f t="shared" si="0"/>
        <v>14</v>
      </c>
      <c r="D11" s="27">
        <f t="shared" si="2"/>
        <v>3654.411764705882</v>
      </c>
      <c r="E11" s="28">
        <f t="shared" si="3"/>
        <v>45212</v>
      </c>
      <c r="F11" s="29"/>
      <c r="G11" s="19"/>
    </row>
    <row r="12" spans="1:7" x14ac:dyDescent="0.35">
      <c r="A12" s="30">
        <f t="shared" si="1"/>
        <v>45200</v>
      </c>
      <c r="B12" s="25">
        <f t="shared" si="4"/>
        <v>45213</v>
      </c>
      <c r="C12" s="26">
        <f t="shared" si="0"/>
        <v>14</v>
      </c>
      <c r="D12" s="27">
        <f t="shared" si="2"/>
        <v>3654.411764705882</v>
      </c>
      <c r="E12" s="28">
        <f t="shared" si="3"/>
        <v>45226</v>
      </c>
      <c r="F12" s="29"/>
      <c r="G12" s="19"/>
    </row>
    <row r="13" spans="1:7" x14ac:dyDescent="0.35">
      <c r="A13" s="30">
        <f t="shared" si="1"/>
        <v>45214</v>
      </c>
      <c r="B13" s="25">
        <f t="shared" si="4"/>
        <v>45227</v>
      </c>
      <c r="C13" s="26">
        <f t="shared" si="0"/>
        <v>14</v>
      </c>
      <c r="D13" s="27">
        <f t="shared" si="2"/>
        <v>3654.411764705882</v>
      </c>
      <c r="E13" s="28">
        <f>B13+13-1</f>
        <v>45239</v>
      </c>
      <c r="F13" s="29"/>
      <c r="G13" s="19"/>
    </row>
    <row r="14" spans="1:7" x14ac:dyDescent="0.35">
      <c r="A14" s="30">
        <f t="shared" si="1"/>
        <v>45228</v>
      </c>
      <c r="B14" s="25">
        <f t="shared" si="4"/>
        <v>45241</v>
      </c>
      <c r="C14" s="26">
        <f t="shared" si="0"/>
        <v>14</v>
      </c>
      <c r="D14" s="27">
        <f t="shared" si="2"/>
        <v>3654.411764705882</v>
      </c>
      <c r="E14" s="28">
        <f>B14+13-2</f>
        <v>45252</v>
      </c>
      <c r="F14" s="29"/>
      <c r="G14" s="19"/>
    </row>
    <row r="15" spans="1:7" x14ac:dyDescent="0.35">
      <c r="A15" s="30">
        <f t="shared" si="1"/>
        <v>45242</v>
      </c>
      <c r="B15" s="25">
        <f t="shared" si="4"/>
        <v>45255</v>
      </c>
      <c r="C15" s="26">
        <f t="shared" si="0"/>
        <v>14</v>
      </c>
      <c r="D15" s="27">
        <f t="shared" si="2"/>
        <v>3654.411764705882</v>
      </c>
      <c r="E15" s="28">
        <f t="shared" si="3"/>
        <v>45268</v>
      </c>
      <c r="F15" s="29"/>
      <c r="G15" s="19"/>
    </row>
    <row r="16" spans="1:7" x14ac:dyDescent="0.35">
      <c r="A16" s="30">
        <f t="shared" si="1"/>
        <v>45256</v>
      </c>
      <c r="B16" s="25">
        <f t="shared" si="4"/>
        <v>45269</v>
      </c>
      <c r="C16" s="26">
        <f t="shared" si="0"/>
        <v>14</v>
      </c>
      <c r="D16" s="27">
        <f t="shared" si="2"/>
        <v>3654.411764705882</v>
      </c>
      <c r="E16" s="28">
        <v>44188</v>
      </c>
      <c r="F16" s="29"/>
      <c r="G16" s="19"/>
    </row>
    <row r="17" spans="1:14" x14ac:dyDescent="0.35">
      <c r="A17" s="30">
        <f t="shared" si="1"/>
        <v>45270</v>
      </c>
      <c r="B17" s="25">
        <f t="shared" si="4"/>
        <v>45283</v>
      </c>
      <c r="C17" s="26">
        <f t="shared" si="0"/>
        <v>14</v>
      </c>
      <c r="D17" s="27">
        <f t="shared" si="2"/>
        <v>3654.411764705882</v>
      </c>
      <c r="E17" s="28">
        <f t="shared" si="3"/>
        <v>45296</v>
      </c>
      <c r="F17" s="29"/>
      <c r="G17" s="19"/>
    </row>
    <row r="18" spans="1:14" x14ac:dyDescent="0.35">
      <c r="A18" s="30">
        <f t="shared" si="1"/>
        <v>45284</v>
      </c>
      <c r="B18" s="25">
        <f t="shared" si="4"/>
        <v>45297</v>
      </c>
      <c r="C18" s="26">
        <f t="shared" si="0"/>
        <v>14</v>
      </c>
      <c r="D18" s="27">
        <f t="shared" si="2"/>
        <v>3654.411764705882</v>
      </c>
      <c r="E18" s="28">
        <f t="shared" si="3"/>
        <v>45310</v>
      </c>
      <c r="F18" s="29"/>
      <c r="G18" s="19"/>
    </row>
    <row r="19" spans="1:14" x14ac:dyDescent="0.35">
      <c r="A19" s="30">
        <f t="shared" si="1"/>
        <v>45298</v>
      </c>
      <c r="B19" s="25">
        <f t="shared" si="4"/>
        <v>45311</v>
      </c>
      <c r="C19" s="26">
        <f t="shared" si="0"/>
        <v>14</v>
      </c>
      <c r="D19" s="27">
        <f t="shared" si="2"/>
        <v>3654.411764705882</v>
      </c>
      <c r="E19" s="28">
        <f t="shared" si="3"/>
        <v>45324</v>
      </c>
      <c r="F19" s="29"/>
      <c r="G19" s="19"/>
    </row>
    <row r="20" spans="1:14" x14ac:dyDescent="0.35">
      <c r="A20" s="30">
        <f t="shared" si="1"/>
        <v>45312</v>
      </c>
      <c r="B20" s="25">
        <f t="shared" si="4"/>
        <v>45325</v>
      </c>
      <c r="C20" s="26">
        <f t="shared" si="0"/>
        <v>14</v>
      </c>
      <c r="D20" s="27">
        <f t="shared" si="2"/>
        <v>3654.411764705882</v>
      </c>
      <c r="E20" s="28">
        <f t="shared" si="3"/>
        <v>45338</v>
      </c>
      <c r="F20" s="29"/>
      <c r="G20" s="19"/>
    </row>
    <row r="21" spans="1:14" x14ac:dyDescent="0.35">
      <c r="A21" s="30">
        <f t="shared" si="1"/>
        <v>45326</v>
      </c>
      <c r="B21" s="25">
        <f t="shared" si="4"/>
        <v>45339</v>
      </c>
      <c r="C21" s="26">
        <f t="shared" si="0"/>
        <v>14</v>
      </c>
      <c r="D21" s="27">
        <f t="shared" si="2"/>
        <v>3654.411764705882</v>
      </c>
      <c r="E21" s="28">
        <f t="shared" si="3"/>
        <v>45352</v>
      </c>
      <c r="F21" s="29"/>
      <c r="G21" s="19"/>
    </row>
    <row r="22" spans="1:14" x14ac:dyDescent="0.35">
      <c r="A22" s="30">
        <f t="shared" si="1"/>
        <v>45340</v>
      </c>
      <c r="B22" s="25">
        <f t="shared" si="4"/>
        <v>45353</v>
      </c>
      <c r="C22" s="26">
        <f t="shared" si="0"/>
        <v>14</v>
      </c>
      <c r="D22" s="27">
        <f t="shared" si="2"/>
        <v>3654.411764705882</v>
      </c>
      <c r="E22" s="28">
        <f t="shared" si="3"/>
        <v>45366</v>
      </c>
      <c r="F22" s="31"/>
      <c r="G22" s="32"/>
    </row>
    <row r="23" spans="1:14" x14ac:dyDescent="0.35">
      <c r="A23" s="30">
        <f t="shared" si="1"/>
        <v>45354</v>
      </c>
      <c r="B23" s="25">
        <f t="shared" si="4"/>
        <v>45367</v>
      </c>
      <c r="C23" s="26">
        <f t="shared" si="0"/>
        <v>14</v>
      </c>
      <c r="D23" s="27">
        <f t="shared" si="2"/>
        <v>3654.411764705882</v>
      </c>
      <c r="E23" s="28">
        <f t="shared" si="3"/>
        <v>45380</v>
      </c>
      <c r="F23" s="31"/>
      <c r="G23" s="32"/>
    </row>
    <row r="24" spans="1:14" x14ac:dyDescent="0.35">
      <c r="A24" s="30">
        <f t="shared" si="1"/>
        <v>45368</v>
      </c>
      <c r="B24" s="25">
        <f t="shared" si="4"/>
        <v>45381</v>
      </c>
      <c r="C24" s="26">
        <f t="shared" si="0"/>
        <v>14</v>
      </c>
      <c r="D24" s="27">
        <f t="shared" si="2"/>
        <v>3654.411764705882</v>
      </c>
      <c r="E24" s="28">
        <f t="shared" si="3"/>
        <v>45394</v>
      </c>
      <c r="F24" s="31"/>
      <c r="G24" s="32"/>
    </row>
    <row r="25" spans="1:14" x14ac:dyDescent="0.35">
      <c r="A25" s="30">
        <f t="shared" si="1"/>
        <v>45382</v>
      </c>
      <c r="B25" s="25">
        <f t="shared" si="4"/>
        <v>45395</v>
      </c>
      <c r="C25" s="26">
        <f t="shared" si="0"/>
        <v>14</v>
      </c>
      <c r="D25" s="27">
        <f t="shared" si="2"/>
        <v>3654.411764705882</v>
      </c>
      <c r="E25" s="28">
        <f t="shared" si="3"/>
        <v>45408</v>
      </c>
      <c r="F25" s="31"/>
      <c r="G25" s="32"/>
    </row>
    <row r="26" spans="1:14" x14ac:dyDescent="0.35">
      <c r="A26" s="30">
        <f t="shared" si="1"/>
        <v>45396</v>
      </c>
      <c r="B26" s="25">
        <f t="shared" si="4"/>
        <v>45409</v>
      </c>
      <c r="C26" s="26">
        <f>B26-A26+1</f>
        <v>14</v>
      </c>
      <c r="D26" s="27">
        <f t="shared" si="2"/>
        <v>3654.411764705882</v>
      </c>
      <c r="E26" s="28">
        <f t="shared" si="3"/>
        <v>45422</v>
      </c>
      <c r="F26" s="31"/>
      <c r="G26" s="32"/>
    </row>
    <row r="27" spans="1:14" x14ac:dyDescent="0.35">
      <c r="A27" s="30">
        <f t="shared" si="1"/>
        <v>45410</v>
      </c>
      <c r="B27" s="25">
        <f>A27+13</f>
        <v>45423</v>
      </c>
      <c r="C27" s="26">
        <f>B27-A27+1</f>
        <v>14</v>
      </c>
      <c r="D27" s="27">
        <f t="shared" si="2"/>
        <v>3654.411764705882</v>
      </c>
      <c r="E27" s="28">
        <f>A27+26</f>
        <v>45436</v>
      </c>
      <c r="F27" s="31"/>
      <c r="G27" s="32"/>
    </row>
    <row r="28" spans="1:14" x14ac:dyDescent="0.35">
      <c r="A28" s="30">
        <f t="shared" ref="A28" si="5">B27+1</f>
        <v>45424</v>
      </c>
      <c r="B28" s="25">
        <v>45427</v>
      </c>
      <c r="C28" s="26">
        <f t="shared" ref="C28" si="6">B28-A28+1</f>
        <v>4</v>
      </c>
      <c r="D28" s="27">
        <f t="shared" si="2"/>
        <v>1044.1176470588234</v>
      </c>
      <c r="E28" s="28">
        <f>A28+26</f>
        <v>45450</v>
      </c>
      <c r="F28" s="33"/>
      <c r="G28" s="34"/>
    </row>
    <row r="29" spans="1:14" x14ac:dyDescent="0.35">
      <c r="A29" s="35" t="s">
        <v>8</v>
      </c>
      <c r="B29" s="36"/>
      <c r="C29" s="37">
        <f>SUM(C8:C28)</f>
        <v>272</v>
      </c>
      <c r="D29" s="38">
        <f>SUM(D8:D28)</f>
        <v>71000</v>
      </c>
      <c r="E29" s="39"/>
      <c r="F29" s="18"/>
      <c r="G29" s="19"/>
    </row>
    <row r="30" spans="1:14" x14ac:dyDescent="0.35">
      <c r="A30" s="17"/>
      <c r="B30" s="18"/>
      <c r="C30" s="18"/>
      <c r="D30" s="18"/>
      <c r="E30" s="18"/>
      <c r="F30" s="18"/>
      <c r="G30" s="19"/>
    </row>
    <row r="31" spans="1:14" x14ac:dyDescent="0.35">
      <c r="A31" s="40" t="s">
        <v>9</v>
      </c>
      <c r="B31" s="18"/>
      <c r="C31" s="18"/>
      <c r="D31" s="41">
        <f>D5/272</f>
        <v>261.02941176470586</v>
      </c>
      <c r="E31" s="42" t="s">
        <v>10</v>
      </c>
      <c r="F31" s="18"/>
      <c r="G31" s="19"/>
    </row>
    <row r="32" spans="1:14" ht="27" customHeight="1" x14ac:dyDescent="0.35">
      <c r="A32" s="40" t="s">
        <v>11</v>
      </c>
      <c r="B32" s="42"/>
      <c r="C32" s="42"/>
      <c r="D32" s="41">
        <f>D31*14</f>
        <v>3654.411764705882</v>
      </c>
      <c r="E32" s="42" t="s">
        <v>12</v>
      </c>
      <c r="F32" s="18"/>
      <c r="G32" s="19"/>
      <c r="H32" s="4"/>
      <c r="I32" s="4"/>
      <c r="J32" s="4"/>
      <c r="K32" s="4"/>
      <c r="L32" s="4"/>
      <c r="M32" s="4"/>
      <c r="N32" s="4"/>
    </row>
    <row r="33" spans="1:7" ht="24" customHeight="1" x14ac:dyDescent="0.35">
      <c r="A33" s="40" t="s">
        <v>13</v>
      </c>
      <c r="B33" s="42"/>
      <c r="C33" s="42"/>
      <c r="D33" s="43">
        <f>272/14</f>
        <v>19.428571428571427</v>
      </c>
      <c r="E33" s="42" t="s">
        <v>14</v>
      </c>
      <c r="F33" s="18"/>
      <c r="G33" s="19"/>
    </row>
    <row r="34" spans="1:7" ht="15" thickBot="1" x14ac:dyDescent="0.4">
      <c r="A34" s="44" t="s">
        <v>15</v>
      </c>
      <c r="B34" s="45"/>
      <c r="C34" s="45"/>
      <c r="D34" s="46">
        <f>D32*D33</f>
        <v>70999.999999999985</v>
      </c>
      <c r="E34" s="45" t="s">
        <v>16</v>
      </c>
      <c r="F34" s="47"/>
      <c r="G34" s="48"/>
    </row>
    <row r="35" spans="1:7" x14ac:dyDescent="0.35">
      <c r="A35" s="49">
        <v>45134</v>
      </c>
      <c r="B35" s="15"/>
      <c r="C35" s="15"/>
      <c r="D35" s="15"/>
      <c r="E35" s="15"/>
      <c r="F35" s="15"/>
      <c r="G35" s="15"/>
    </row>
    <row r="36" spans="1:7" ht="20" x14ac:dyDescent="0.4">
      <c r="A36" s="50"/>
      <c r="B36" s="51"/>
    </row>
  </sheetData>
  <sheetProtection algorithmName="SHA-512" hashValue="/hnt0vpX1s+2GrnkgsE5LdemHskvLK31hoO7rY8StVc2cts5mXCm4Q0APIMRqRlSANBtMRTljLo0P9EyS+NN1g==" saltValue="eXgUFp6M3ibXs/XtA+t07g==" spinCount="100000" sheet="1" objects="1" scenarios="1" selectLockedCells="1"/>
  <mergeCells count="41">
    <mergeCell ref="H32:N32"/>
    <mergeCell ref="F11:G11"/>
    <mergeCell ref="A1:G1"/>
    <mergeCell ref="A2:G2"/>
    <mergeCell ref="A3:G3"/>
    <mergeCell ref="A4:G4"/>
    <mergeCell ref="A5:C5"/>
    <mergeCell ref="E5:G5"/>
    <mergeCell ref="A6:G6"/>
    <mergeCell ref="F7:G7"/>
    <mergeCell ref="F8:G8"/>
    <mergeCell ref="F9:G9"/>
    <mergeCell ref="F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4:G24"/>
    <mergeCell ref="F25:G25"/>
    <mergeCell ref="F26:G26"/>
    <mergeCell ref="F27:G27"/>
    <mergeCell ref="A29:B29"/>
    <mergeCell ref="E29:G29"/>
    <mergeCell ref="A34:C34"/>
    <mergeCell ref="E34:G34"/>
    <mergeCell ref="A35:G35"/>
    <mergeCell ref="A30:G30"/>
    <mergeCell ref="A31:C31"/>
    <mergeCell ref="E31:G31"/>
    <mergeCell ref="A32:C32"/>
    <mergeCell ref="E32:G32"/>
    <mergeCell ref="A33:C33"/>
    <mergeCell ref="E33:G33"/>
  </mergeCells>
  <printOptions gridLines="1"/>
  <pageMargins left="0.25" right="0.25" top="0.5" bottom="0.25" header="0" footer="0"/>
  <pageSetup orientation="portrait" r:id="rId1"/>
  <headerFooter>
    <oddHeader>&amp;LHuman Resource Management&amp;Chrdept@ku.edu&amp;R785/864-4946 humanresources.ku.edu</oddHeader>
    <oddFooter>&amp;LKUHRM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9DB6-8DDC-4C57-B803-10CED0CC652F}">
  <dimension ref="A1:H24"/>
  <sheetViews>
    <sheetView workbookViewId="0">
      <selection activeCell="D4" sqref="D4"/>
    </sheetView>
  </sheetViews>
  <sheetFormatPr defaultRowHeight="14.5" x14ac:dyDescent="0.35"/>
  <cols>
    <col min="1" max="2" width="10.7265625" style="55" bestFit="1" customWidth="1"/>
    <col min="3" max="3" width="8.453125" style="55" bestFit="1" customWidth="1"/>
    <col min="4" max="4" width="14.54296875" style="55" bestFit="1" customWidth="1"/>
    <col min="5" max="5" width="10.7265625" style="55" bestFit="1" customWidth="1"/>
    <col min="6" max="7" width="9.1796875" style="55"/>
    <col min="8" max="16384" width="8.7265625" style="51"/>
  </cols>
  <sheetData>
    <row r="1" spans="1:8" ht="38.25" customHeight="1" x14ac:dyDescent="0.35">
      <c r="A1" s="53" t="s">
        <v>23</v>
      </c>
      <c r="B1" s="54"/>
      <c r="C1" s="54"/>
      <c r="D1" s="54"/>
      <c r="E1" s="54"/>
      <c r="F1" s="54"/>
      <c r="G1" s="54"/>
      <c r="H1" s="55"/>
    </row>
    <row r="2" spans="1:8" x14ac:dyDescent="0.35">
      <c r="A2" s="56" t="s">
        <v>0</v>
      </c>
      <c r="B2" s="12"/>
      <c r="C2" s="12"/>
      <c r="D2" s="12"/>
      <c r="E2" s="12"/>
      <c r="F2" s="12"/>
      <c r="G2" s="12"/>
      <c r="H2" s="55"/>
    </row>
    <row r="3" spans="1:8" ht="15" thickBot="1" x14ac:dyDescent="0.4">
      <c r="A3" s="56" t="s">
        <v>1</v>
      </c>
      <c r="B3" s="12"/>
      <c r="C3" s="12"/>
      <c r="D3" s="12"/>
      <c r="E3" s="12"/>
      <c r="F3" s="12"/>
      <c r="G3" s="12"/>
      <c r="H3" s="55"/>
    </row>
    <row r="4" spans="1:8" ht="46.5" customHeight="1" thickBot="1" x14ac:dyDescent="0.4">
      <c r="A4" s="57" t="s">
        <v>24</v>
      </c>
      <c r="B4" s="15"/>
      <c r="C4" s="16"/>
      <c r="D4" s="3">
        <v>35500</v>
      </c>
      <c r="E4" s="58"/>
      <c r="F4" s="15"/>
      <c r="G4" s="15"/>
      <c r="H4" s="55"/>
    </row>
    <row r="5" spans="1:8" x14ac:dyDescent="0.35">
      <c r="A5" s="59"/>
      <c r="B5" s="15"/>
      <c r="C5" s="15"/>
      <c r="D5" s="15"/>
      <c r="E5" s="15"/>
      <c r="F5" s="15"/>
      <c r="G5" s="15"/>
    </row>
    <row r="6" spans="1:8" ht="29" x14ac:dyDescent="0.35">
      <c r="A6" s="22" t="s">
        <v>3</v>
      </c>
      <c r="B6" s="22" t="s">
        <v>4</v>
      </c>
      <c r="C6" s="22" t="s">
        <v>5</v>
      </c>
      <c r="D6" s="22" t="s">
        <v>6</v>
      </c>
      <c r="E6" s="23" t="s">
        <v>7</v>
      </c>
      <c r="F6" s="15"/>
      <c r="G6" s="15"/>
    </row>
    <row r="7" spans="1:8" x14ac:dyDescent="0.35">
      <c r="A7" s="24">
        <v>45156</v>
      </c>
      <c r="B7" s="25">
        <v>45157</v>
      </c>
      <c r="C7" s="26">
        <f t="shared" ref="C7:C17" si="0">B7-A7+1</f>
        <v>2</v>
      </c>
      <c r="D7" s="27">
        <f>C7*$D$20</f>
        <v>522.05882352941171</v>
      </c>
      <c r="E7" s="28">
        <f>E8-14</f>
        <v>45170</v>
      </c>
      <c r="F7" s="60"/>
      <c r="G7" s="15"/>
    </row>
    <row r="8" spans="1:8" x14ac:dyDescent="0.35">
      <c r="A8" s="30">
        <f t="shared" ref="A8:A17" si="1">B7+1</f>
        <v>45158</v>
      </c>
      <c r="B8" s="25">
        <f>A8+13</f>
        <v>45171</v>
      </c>
      <c r="C8" s="26">
        <f t="shared" si="0"/>
        <v>14</v>
      </c>
      <c r="D8" s="27">
        <f t="shared" ref="D8:D17" si="2">C8*$D$20</f>
        <v>3654.411764705882</v>
      </c>
      <c r="E8" s="28">
        <f t="shared" ref="E8:E16" si="3">B8+13</f>
        <v>45184</v>
      </c>
      <c r="F8" s="60"/>
      <c r="G8" s="15"/>
    </row>
    <row r="9" spans="1:8" x14ac:dyDescent="0.35">
      <c r="A9" s="30">
        <f t="shared" si="1"/>
        <v>45172</v>
      </c>
      <c r="B9" s="25">
        <f t="shared" ref="B9:B16" si="4">A9+13</f>
        <v>45185</v>
      </c>
      <c r="C9" s="26">
        <f t="shared" si="0"/>
        <v>14</v>
      </c>
      <c r="D9" s="27">
        <f t="shared" si="2"/>
        <v>3654.411764705882</v>
      </c>
      <c r="E9" s="28">
        <f t="shared" si="3"/>
        <v>45198</v>
      </c>
      <c r="F9" s="60"/>
      <c r="G9" s="15"/>
    </row>
    <row r="10" spans="1:8" x14ac:dyDescent="0.35">
      <c r="A10" s="30">
        <f t="shared" si="1"/>
        <v>45186</v>
      </c>
      <c r="B10" s="25">
        <f t="shared" si="4"/>
        <v>45199</v>
      </c>
      <c r="C10" s="26">
        <f t="shared" si="0"/>
        <v>14</v>
      </c>
      <c r="D10" s="27">
        <f t="shared" si="2"/>
        <v>3654.411764705882</v>
      </c>
      <c r="E10" s="28">
        <f t="shared" si="3"/>
        <v>45212</v>
      </c>
      <c r="F10" s="60"/>
      <c r="G10" s="15"/>
    </row>
    <row r="11" spans="1:8" x14ac:dyDescent="0.35">
      <c r="A11" s="30">
        <f t="shared" si="1"/>
        <v>45200</v>
      </c>
      <c r="B11" s="25">
        <f t="shared" si="4"/>
        <v>45213</v>
      </c>
      <c r="C11" s="26">
        <f t="shared" si="0"/>
        <v>14</v>
      </c>
      <c r="D11" s="27">
        <f t="shared" si="2"/>
        <v>3654.411764705882</v>
      </c>
      <c r="E11" s="28">
        <f t="shared" si="3"/>
        <v>45226</v>
      </c>
      <c r="F11" s="61"/>
      <c r="G11" s="62"/>
    </row>
    <row r="12" spans="1:8" x14ac:dyDescent="0.35">
      <c r="A12" s="30">
        <f t="shared" si="1"/>
        <v>45214</v>
      </c>
      <c r="B12" s="25">
        <f t="shared" si="4"/>
        <v>45227</v>
      </c>
      <c r="C12" s="26">
        <f t="shared" si="0"/>
        <v>14</v>
      </c>
      <c r="D12" s="27">
        <f t="shared" si="2"/>
        <v>3654.411764705882</v>
      </c>
      <c r="E12" s="28">
        <f>B12+13-1</f>
        <v>45239</v>
      </c>
      <c r="F12" s="61"/>
      <c r="G12" s="62"/>
    </row>
    <row r="13" spans="1:8" x14ac:dyDescent="0.35">
      <c r="A13" s="30">
        <f t="shared" si="1"/>
        <v>45228</v>
      </c>
      <c r="B13" s="25">
        <f t="shared" si="4"/>
        <v>45241</v>
      </c>
      <c r="C13" s="26">
        <f t="shared" si="0"/>
        <v>14</v>
      </c>
      <c r="D13" s="27">
        <f t="shared" si="2"/>
        <v>3654.411764705882</v>
      </c>
      <c r="E13" s="28">
        <f>B13+13-2</f>
        <v>45252</v>
      </c>
      <c r="F13" s="61"/>
      <c r="G13" s="62"/>
    </row>
    <row r="14" spans="1:8" x14ac:dyDescent="0.35">
      <c r="A14" s="30">
        <f t="shared" si="1"/>
        <v>45242</v>
      </c>
      <c r="B14" s="25">
        <f t="shared" si="4"/>
        <v>45255</v>
      </c>
      <c r="C14" s="26">
        <f t="shared" si="0"/>
        <v>14</v>
      </c>
      <c r="D14" s="27">
        <f t="shared" si="2"/>
        <v>3654.411764705882</v>
      </c>
      <c r="E14" s="28">
        <f t="shared" si="3"/>
        <v>45268</v>
      </c>
      <c r="F14" s="61"/>
      <c r="G14" s="62"/>
    </row>
    <row r="15" spans="1:8" x14ac:dyDescent="0.35">
      <c r="A15" s="30">
        <f t="shared" si="1"/>
        <v>45256</v>
      </c>
      <c r="B15" s="25">
        <f t="shared" si="4"/>
        <v>45269</v>
      </c>
      <c r="C15" s="26">
        <f t="shared" si="0"/>
        <v>14</v>
      </c>
      <c r="D15" s="27">
        <f t="shared" si="2"/>
        <v>3654.411764705882</v>
      </c>
      <c r="E15" s="28">
        <v>44188</v>
      </c>
      <c r="F15" s="61"/>
      <c r="G15" s="62"/>
    </row>
    <row r="16" spans="1:8" x14ac:dyDescent="0.35">
      <c r="A16" s="30">
        <f t="shared" si="1"/>
        <v>45270</v>
      </c>
      <c r="B16" s="25">
        <f t="shared" si="4"/>
        <v>45283</v>
      </c>
      <c r="C16" s="26">
        <f t="shared" si="0"/>
        <v>14</v>
      </c>
      <c r="D16" s="27">
        <f t="shared" si="2"/>
        <v>3654.411764705882</v>
      </c>
      <c r="E16" s="28">
        <f t="shared" si="3"/>
        <v>45296</v>
      </c>
      <c r="F16" s="61"/>
      <c r="G16" s="62"/>
    </row>
    <row r="17" spans="1:7" x14ac:dyDescent="0.35">
      <c r="A17" s="30">
        <f t="shared" si="1"/>
        <v>45284</v>
      </c>
      <c r="B17" s="25">
        <v>45291</v>
      </c>
      <c r="C17" s="26">
        <f t="shared" si="0"/>
        <v>8</v>
      </c>
      <c r="D17" s="27">
        <f t="shared" si="2"/>
        <v>2088.2352941176468</v>
      </c>
      <c r="E17" s="28">
        <f>B17+13+7</f>
        <v>45311</v>
      </c>
      <c r="F17" s="63"/>
      <c r="G17" s="63"/>
    </row>
    <row r="18" spans="1:7" x14ac:dyDescent="0.35">
      <c r="A18" s="64" t="s">
        <v>8</v>
      </c>
      <c r="B18" s="64"/>
      <c r="C18" s="65">
        <f>SUM(C7:C17)</f>
        <v>136</v>
      </c>
      <c r="D18" s="66">
        <f>SUM(D7:D17)</f>
        <v>35500</v>
      </c>
      <c r="E18" s="67"/>
      <c r="F18" s="15"/>
      <c r="G18" s="15"/>
    </row>
    <row r="19" spans="1:7" x14ac:dyDescent="0.35">
      <c r="A19" s="15"/>
      <c r="B19" s="15"/>
      <c r="C19" s="15"/>
      <c r="D19" s="15"/>
      <c r="E19" s="15"/>
      <c r="F19" s="15"/>
      <c r="G19" s="15"/>
    </row>
    <row r="20" spans="1:7" x14ac:dyDescent="0.35">
      <c r="A20" s="62" t="s">
        <v>9</v>
      </c>
      <c r="B20" s="15"/>
      <c r="C20" s="15"/>
      <c r="D20" s="68">
        <f>D4/C18</f>
        <v>261.02941176470586</v>
      </c>
      <c r="E20" s="62" t="s">
        <v>19</v>
      </c>
      <c r="F20" s="15"/>
      <c r="G20" s="15"/>
    </row>
    <row r="21" spans="1:7" x14ac:dyDescent="0.35">
      <c r="A21" s="62" t="s">
        <v>11</v>
      </c>
      <c r="B21" s="62"/>
      <c r="C21" s="62"/>
      <c r="D21" s="68">
        <f>D20*14</f>
        <v>3654.411764705882</v>
      </c>
      <c r="E21" s="62" t="s">
        <v>12</v>
      </c>
      <c r="F21" s="15"/>
      <c r="G21" s="15"/>
    </row>
    <row r="22" spans="1:7" x14ac:dyDescent="0.35">
      <c r="A22" s="62" t="s">
        <v>13</v>
      </c>
      <c r="B22" s="62"/>
      <c r="C22" s="62"/>
      <c r="D22" s="69">
        <f>136/14</f>
        <v>9.7142857142857135</v>
      </c>
      <c r="E22" s="62" t="s">
        <v>17</v>
      </c>
      <c r="F22" s="15"/>
      <c r="G22" s="15"/>
    </row>
    <row r="23" spans="1:7" x14ac:dyDescent="0.35">
      <c r="A23" s="62" t="s">
        <v>15</v>
      </c>
      <c r="B23" s="62"/>
      <c r="C23" s="62"/>
      <c r="D23" s="66">
        <f>D21*D22</f>
        <v>35499.999999999993</v>
      </c>
      <c r="E23" s="62" t="s">
        <v>16</v>
      </c>
      <c r="F23" s="15"/>
      <c r="G23" s="15"/>
    </row>
    <row r="24" spans="1:7" x14ac:dyDescent="0.35">
      <c r="A24" s="49">
        <v>45134</v>
      </c>
      <c r="B24" s="15"/>
      <c r="C24" s="15"/>
      <c r="D24" s="15"/>
      <c r="E24" s="15"/>
      <c r="F24" s="15"/>
      <c r="G24" s="15"/>
    </row>
  </sheetData>
  <mergeCells count="29">
    <mergeCell ref="F10:G10"/>
    <mergeCell ref="A1:G1"/>
    <mergeCell ref="A2:G2"/>
    <mergeCell ref="A3:G3"/>
    <mergeCell ref="A4:C4"/>
    <mergeCell ref="E4:G4"/>
    <mergeCell ref="A5:G5"/>
    <mergeCell ref="F6:G6"/>
    <mergeCell ref="F7:G7"/>
    <mergeCell ref="F8:G8"/>
    <mergeCell ref="F9:G9"/>
    <mergeCell ref="A21:C21"/>
    <mergeCell ref="E21:G21"/>
    <mergeCell ref="F11:G11"/>
    <mergeCell ref="F12:G12"/>
    <mergeCell ref="F13:G13"/>
    <mergeCell ref="F14:G14"/>
    <mergeCell ref="F15:G15"/>
    <mergeCell ref="F16:G16"/>
    <mergeCell ref="A18:B18"/>
    <mergeCell ref="E18:G18"/>
    <mergeCell ref="A19:G19"/>
    <mergeCell ref="A20:C20"/>
    <mergeCell ref="E20:G20"/>
    <mergeCell ref="A22:C22"/>
    <mergeCell ref="E22:G22"/>
    <mergeCell ref="A23:C23"/>
    <mergeCell ref="E23:G23"/>
    <mergeCell ref="A24:G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workbookViewId="0">
      <selection activeCell="D4" sqref="D4"/>
    </sheetView>
  </sheetViews>
  <sheetFormatPr defaultRowHeight="14.5" x14ac:dyDescent="0.35"/>
  <cols>
    <col min="1" max="2" width="10.7265625" style="55" bestFit="1" customWidth="1"/>
    <col min="3" max="3" width="8.453125" style="55" bestFit="1" customWidth="1"/>
    <col min="4" max="4" width="14.54296875" style="55" bestFit="1" customWidth="1"/>
    <col min="5" max="5" width="10.7265625" style="55" bestFit="1" customWidth="1"/>
    <col min="6" max="7" width="9.1796875" style="55"/>
  </cols>
  <sheetData>
    <row r="1" spans="1:8" ht="38.25" customHeight="1" x14ac:dyDescent="0.35">
      <c r="A1" s="53" t="s">
        <v>22</v>
      </c>
      <c r="B1" s="54"/>
      <c r="C1" s="54"/>
      <c r="D1" s="54"/>
      <c r="E1" s="54"/>
      <c r="F1" s="54"/>
      <c r="G1" s="54"/>
      <c r="H1" s="2"/>
    </row>
    <row r="2" spans="1:8" x14ac:dyDescent="0.35">
      <c r="A2" s="56" t="s">
        <v>0</v>
      </c>
      <c r="B2" s="12"/>
      <c r="C2" s="12"/>
      <c r="D2" s="12"/>
      <c r="E2" s="12"/>
      <c r="F2" s="12"/>
      <c r="G2" s="12"/>
      <c r="H2" s="2"/>
    </row>
    <row r="3" spans="1:8" ht="15" thickBot="1" x14ac:dyDescent="0.4">
      <c r="A3" s="56" t="s">
        <v>1</v>
      </c>
      <c r="B3" s="12"/>
      <c r="C3" s="12"/>
      <c r="D3" s="12"/>
      <c r="E3" s="12"/>
      <c r="F3" s="12"/>
      <c r="G3" s="12"/>
      <c r="H3" s="2"/>
    </row>
    <row r="4" spans="1:8" s="2" customFormat="1" ht="66.75" customHeight="1" thickBot="1" x14ac:dyDescent="0.4">
      <c r="A4" s="57" t="s">
        <v>18</v>
      </c>
      <c r="B4" s="15"/>
      <c r="C4" s="16"/>
      <c r="D4" s="3">
        <v>35500</v>
      </c>
      <c r="E4" s="58"/>
      <c r="F4" s="15"/>
      <c r="G4" s="15"/>
    </row>
    <row r="5" spans="1:8" x14ac:dyDescent="0.35">
      <c r="A5" s="59"/>
      <c r="B5" s="15"/>
      <c r="C5" s="15"/>
      <c r="D5" s="15"/>
      <c r="E5" s="15"/>
      <c r="F5" s="15"/>
      <c r="G5" s="15"/>
    </row>
    <row r="6" spans="1:8" ht="29" x14ac:dyDescent="0.35">
      <c r="A6" s="22" t="s">
        <v>3</v>
      </c>
      <c r="B6" s="22" t="s">
        <v>4</v>
      </c>
      <c r="C6" s="22" t="s">
        <v>5</v>
      </c>
      <c r="D6" s="22" t="s">
        <v>6</v>
      </c>
      <c r="E6" s="23" t="s">
        <v>7</v>
      </c>
      <c r="F6" s="15"/>
      <c r="G6" s="15"/>
    </row>
    <row r="7" spans="1:8" x14ac:dyDescent="0.35">
      <c r="A7" s="30">
        <v>45292</v>
      </c>
      <c r="B7" s="25">
        <v>45297</v>
      </c>
      <c r="C7" s="26">
        <f t="shared" ref="C7:C14" si="0">B7-A7+1</f>
        <v>6</v>
      </c>
      <c r="D7" s="27">
        <f>C7*$D$20</f>
        <v>1566.1764705882351</v>
      </c>
      <c r="E7" s="28">
        <f t="shared" ref="E7:E15" si="1">B7+13</f>
        <v>45310</v>
      </c>
      <c r="F7" s="60"/>
      <c r="G7" s="15"/>
    </row>
    <row r="8" spans="1:8" x14ac:dyDescent="0.35">
      <c r="A8" s="30">
        <f t="shared" ref="A8:A17" si="2">B7+1</f>
        <v>45298</v>
      </c>
      <c r="B8" s="25">
        <f t="shared" ref="B8:B15" si="3">A8+13</f>
        <v>45311</v>
      </c>
      <c r="C8" s="26">
        <f t="shared" si="0"/>
        <v>14</v>
      </c>
      <c r="D8" s="27">
        <f t="shared" ref="D8:D17" si="4">C8*$D$20</f>
        <v>3654.411764705882</v>
      </c>
      <c r="E8" s="28">
        <f t="shared" si="1"/>
        <v>45324</v>
      </c>
      <c r="F8" s="60"/>
      <c r="G8" s="15"/>
    </row>
    <row r="9" spans="1:8" x14ac:dyDescent="0.35">
      <c r="A9" s="30">
        <f t="shared" si="2"/>
        <v>45312</v>
      </c>
      <c r="B9" s="25">
        <f t="shared" si="3"/>
        <v>45325</v>
      </c>
      <c r="C9" s="26">
        <f t="shared" si="0"/>
        <v>14</v>
      </c>
      <c r="D9" s="27">
        <f t="shared" si="4"/>
        <v>3654.411764705882</v>
      </c>
      <c r="E9" s="28">
        <f t="shared" si="1"/>
        <v>45338</v>
      </c>
      <c r="F9" s="60"/>
      <c r="G9" s="15"/>
    </row>
    <row r="10" spans="1:8" x14ac:dyDescent="0.35">
      <c r="A10" s="30">
        <f t="shared" si="2"/>
        <v>45326</v>
      </c>
      <c r="B10" s="25">
        <f t="shared" si="3"/>
        <v>45339</v>
      </c>
      <c r="C10" s="26">
        <f t="shared" si="0"/>
        <v>14</v>
      </c>
      <c r="D10" s="27">
        <f t="shared" si="4"/>
        <v>3654.411764705882</v>
      </c>
      <c r="E10" s="28">
        <f t="shared" si="1"/>
        <v>45352</v>
      </c>
      <c r="F10" s="60"/>
      <c r="G10" s="15"/>
    </row>
    <row r="11" spans="1:8" x14ac:dyDescent="0.35">
      <c r="A11" s="30">
        <f t="shared" si="2"/>
        <v>45340</v>
      </c>
      <c r="B11" s="25">
        <f t="shared" si="3"/>
        <v>45353</v>
      </c>
      <c r="C11" s="26">
        <f t="shared" si="0"/>
        <v>14</v>
      </c>
      <c r="D11" s="27">
        <f t="shared" si="4"/>
        <v>3654.411764705882</v>
      </c>
      <c r="E11" s="28">
        <f t="shared" si="1"/>
        <v>45366</v>
      </c>
      <c r="F11" s="61"/>
      <c r="G11" s="62"/>
    </row>
    <row r="12" spans="1:8" x14ac:dyDescent="0.35">
      <c r="A12" s="30">
        <f t="shared" si="2"/>
        <v>45354</v>
      </c>
      <c r="B12" s="25">
        <f t="shared" si="3"/>
        <v>45367</v>
      </c>
      <c r="C12" s="26">
        <f t="shared" si="0"/>
        <v>14</v>
      </c>
      <c r="D12" s="27">
        <f t="shared" si="4"/>
        <v>3654.411764705882</v>
      </c>
      <c r="E12" s="28">
        <f t="shared" si="1"/>
        <v>45380</v>
      </c>
      <c r="F12" s="61"/>
      <c r="G12" s="62"/>
    </row>
    <row r="13" spans="1:8" x14ac:dyDescent="0.35">
      <c r="A13" s="30">
        <f t="shared" si="2"/>
        <v>45368</v>
      </c>
      <c r="B13" s="25">
        <f t="shared" si="3"/>
        <v>45381</v>
      </c>
      <c r="C13" s="26">
        <f t="shared" si="0"/>
        <v>14</v>
      </c>
      <c r="D13" s="27">
        <f t="shared" si="4"/>
        <v>3654.411764705882</v>
      </c>
      <c r="E13" s="28">
        <f t="shared" si="1"/>
        <v>45394</v>
      </c>
      <c r="F13" s="61"/>
      <c r="G13" s="62"/>
    </row>
    <row r="14" spans="1:8" x14ac:dyDescent="0.35">
      <c r="A14" s="30">
        <f t="shared" si="2"/>
        <v>45382</v>
      </c>
      <c r="B14" s="25">
        <f t="shared" si="3"/>
        <v>45395</v>
      </c>
      <c r="C14" s="26">
        <f t="shared" si="0"/>
        <v>14</v>
      </c>
      <c r="D14" s="27">
        <f t="shared" si="4"/>
        <v>3654.411764705882</v>
      </c>
      <c r="E14" s="28">
        <f t="shared" si="1"/>
        <v>45408</v>
      </c>
      <c r="F14" s="61"/>
      <c r="G14" s="62"/>
    </row>
    <row r="15" spans="1:8" x14ac:dyDescent="0.35">
      <c r="A15" s="30">
        <f t="shared" si="2"/>
        <v>45396</v>
      </c>
      <c r="B15" s="25">
        <f t="shared" si="3"/>
        <v>45409</v>
      </c>
      <c r="C15" s="26">
        <f>B15-A15+1</f>
        <v>14</v>
      </c>
      <c r="D15" s="27">
        <f t="shared" si="4"/>
        <v>3654.411764705882</v>
      </c>
      <c r="E15" s="28">
        <f t="shared" si="1"/>
        <v>45422</v>
      </c>
      <c r="F15" s="61"/>
      <c r="G15" s="62"/>
    </row>
    <row r="16" spans="1:8" x14ac:dyDescent="0.35">
      <c r="A16" s="30">
        <f t="shared" si="2"/>
        <v>45410</v>
      </c>
      <c r="B16" s="25">
        <f>A16+13</f>
        <v>45423</v>
      </c>
      <c r="C16" s="26">
        <f>B16-A16+1</f>
        <v>14</v>
      </c>
      <c r="D16" s="27">
        <f t="shared" si="4"/>
        <v>3654.411764705882</v>
      </c>
      <c r="E16" s="28">
        <f>A16+26</f>
        <v>45436</v>
      </c>
      <c r="F16" s="61"/>
      <c r="G16" s="62"/>
    </row>
    <row r="17" spans="1:7" x14ac:dyDescent="0.35">
      <c r="A17" s="30">
        <f t="shared" si="2"/>
        <v>45424</v>
      </c>
      <c r="B17" s="25">
        <v>45427</v>
      </c>
      <c r="C17" s="26">
        <f t="shared" ref="C17" si="5">B17-A17+1</f>
        <v>4</v>
      </c>
      <c r="D17" s="27">
        <f t="shared" si="4"/>
        <v>1044.1176470588234</v>
      </c>
      <c r="E17" s="28">
        <f>A17+26</f>
        <v>45450</v>
      </c>
      <c r="F17" s="63"/>
      <c r="G17" s="63"/>
    </row>
    <row r="18" spans="1:7" x14ac:dyDescent="0.35">
      <c r="A18" s="64" t="s">
        <v>8</v>
      </c>
      <c r="B18" s="64"/>
      <c r="C18" s="65">
        <f>SUM(C7:C17)</f>
        <v>136</v>
      </c>
      <c r="D18" s="66">
        <f>SUM(D7:D17)</f>
        <v>35499.999999999993</v>
      </c>
      <c r="E18" s="67"/>
      <c r="F18" s="15"/>
      <c r="G18" s="15"/>
    </row>
    <row r="19" spans="1:7" x14ac:dyDescent="0.35">
      <c r="A19" s="15"/>
      <c r="B19" s="15"/>
      <c r="C19" s="15"/>
      <c r="D19" s="15"/>
      <c r="E19" s="15"/>
      <c r="F19" s="15"/>
      <c r="G19" s="15"/>
    </row>
    <row r="20" spans="1:7" ht="30" customHeight="1" x14ac:dyDescent="0.35">
      <c r="A20" s="62" t="s">
        <v>9</v>
      </c>
      <c r="B20" s="15"/>
      <c r="C20" s="15"/>
      <c r="D20" s="68">
        <f>D4/C18</f>
        <v>261.02941176470586</v>
      </c>
      <c r="E20" s="62" t="s">
        <v>19</v>
      </c>
      <c r="F20" s="15"/>
      <c r="G20" s="15"/>
    </row>
    <row r="21" spans="1:7" ht="30.75" customHeight="1" x14ac:dyDescent="0.35">
      <c r="A21" s="62" t="s">
        <v>11</v>
      </c>
      <c r="B21" s="62"/>
      <c r="C21" s="62"/>
      <c r="D21" s="68">
        <f>D20*14</f>
        <v>3654.411764705882</v>
      </c>
      <c r="E21" s="62" t="s">
        <v>12</v>
      </c>
      <c r="F21" s="15"/>
      <c r="G21" s="15"/>
    </row>
    <row r="22" spans="1:7" ht="27.75" customHeight="1" x14ac:dyDescent="0.35">
      <c r="A22" s="62" t="s">
        <v>13</v>
      </c>
      <c r="B22" s="62"/>
      <c r="C22" s="62"/>
      <c r="D22" s="69">
        <f>136/14</f>
        <v>9.7142857142857135</v>
      </c>
      <c r="E22" s="62" t="s">
        <v>17</v>
      </c>
      <c r="F22" s="15"/>
      <c r="G22" s="15"/>
    </row>
    <row r="23" spans="1:7" x14ac:dyDescent="0.35">
      <c r="A23" s="62" t="s">
        <v>15</v>
      </c>
      <c r="B23" s="62"/>
      <c r="C23" s="62"/>
      <c r="D23" s="66">
        <f>D21*D22</f>
        <v>35499.999999999993</v>
      </c>
      <c r="E23" s="62" t="s">
        <v>16</v>
      </c>
      <c r="F23" s="15"/>
      <c r="G23" s="15"/>
    </row>
    <row r="24" spans="1:7" x14ac:dyDescent="0.35">
      <c r="A24" s="49">
        <v>45134</v>
      </c>
      <c r="B24" s="15"/>
      <c r="C24" s="15"/>
      <c r="D24" s="15"/>
      <c r="E24" s="15"/>
      <c r="F24" s="15"/>
      <c r="G24" s="15"/>
    </row>
  </sheetData>
  <sheetProtection selectLockedCells="1"/>
  <mergeCells count="29">
    <mergeCell ref="F7:G7"/>
    <mergeCell ref="F8:G8"/>
    <mergeCell ref="F9:G9"/>
    <mergeCell ref="F6:G6"/>
    <mergeCell ref="A5:G5"/>
    <mergeCell ref="A19:G19"/>
    <mergeCell ref="A20:C20"/>
    <mergeCell ref="E20:G20"/>
    <mergeCell ref="F10:G10"/>
    <mergeCell ref="F11:G11"/>
    <mergeCell ref="F12:G12"/>
    <mergeCell ref="F13:G13"/>
    <mergeCell ref="F14:G14"/>
    <mergeCell ref="F15:G15"/>
    <mergeCell ref="A24:G24"/>
    <mergeCell ref="A1:G1"/>
    <mergeCell ref="A2:G2"/>
    <mergeCell ref="A3:G3"/>
    <mergeCell ref="A4:C4"/>
    <mergeCell ref="E4:G4"/>
    <mergeCell ref="A21:C21"/>
    <mergeCell ref="E21:G21"/>
    <mergeCell ref="A22:C22"/>
    <mergeCell ref="E22:G22"/>
    <mergeCell ref="A23:C23"/>
    <mergeCell ref="E23:G23"/>
    <mergeCell ref="F16:G16"/>
    <mergeCell ref="A18:B18"/>
    <mergeCell ref="E18:G18"/>
  </mergeCells>
  <printOptions gridLines="1"/>
  <pageMargins left="0.7" right="0.7" top="0.75" bottom="0.75" header="0.3" footer="0.3"/>
  <pageSetup orientation="portrait" r:id="rId1"/>
  <headerFooter>
    <oddHeader>&amp;LHuman Resource Management&amp;Chrdept@ku.edu&amp;R785/864-4946 humanresources.ku.edu</oddHeader>
    <oddFooter>&amp;LKUHRM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AY Year</vt:lpstr>
      <vt:lpstr>Fall </vt:lpstr>
      <vt:lpstr>Spring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Burkhead, Pam</dc:creator>
  <cp:lastModifiedBy>Burkhead, Pam</cp:lastModifiedBy>
  <cp:lastPrinted>2020-06-19T19:39:16Z</cp:lastPrinted>
  <dcterms:created xsi:type="dcterms:W3CDTF">2017-09-26T22:14:07Z</dcterms:created>
  <dcterms:modified xsi:type="dcterms:W3CDTF">2023-07-27T16:59:51Z</dcterms:modified>
</cp:coreProperties>
</file>