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G:\HR Group\Information Systems\HRPay\WebSite\"/>
    </mc:Choice>
  </mc:AlternateContent>
  <xr:revisionPtr revIDLastSave="0" documentId="13_ncr:1_{DF7C7C51-81ED-4306-B56D-0683ED0D59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Y Year" sheetId="1" r:id="rId1"/>
    <sheet name="Fall" sheetId="2" r:id="rId2"/>
    <sheet name="Spr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C8" i="3"/>
  <c r="A9" i="3"/>
  <c r="B9" i="3" s="1"/>
  <c r="C8" i="1"/>
  <c r="A10" i="3" l="1"/>
  <c r="B10" i="3" s="1"/>
  <c r="C9" i="3"/>
  <c r="A9" i="2"/>
  <c r="B9" i="2" s="1"/>
  <c r="E9" i="2" l="1"/>
  <c r="E8" i="2" s="1"/>
  <c r="C9" i="2"/>
  <c r="C10" i="3"/>
  <c r="A11" i="3"/>
  <c r="B11" i="3" s="1"/>
  <c r="A10" i="2"/>
  <c r="B10" i="2" s="1"/>
  <c r="C10" i="2" l="1"/>
  <c r="E10" i="2"/>
  <c r="A12" i="3"/>
  <c r="B12" i="3" s="1"/>
  <c r="C11" i="3"/>
  <c r="A11" i="2"/>
  <c r="B11" i="2" s="1"/>
  <c r="D23" i="3"/>
  <c r="D23" i="2"/>
  <c r="D33" i="1"/>
  <c r="D31" i="1"/>
  <c r="A9" i="1"/>
  <c r="B9" i="1" s="1"/>
  <c r="A13" i="3" l="1"/>
  <c r="B13" i="3" s="1"/>
  <c r="C12" i="3"/>
  <c r="C11" i="2"/>
  <c r="E11" i="2"/>
  <c r="E9" i="1"/>
  <c r="E8" i="1" s="1"/>
  <c r="D8" i="1"/>
  <c r="A12" i="2"/>
  <c r="B12" i="2" s="1"/>
  <c r="A10" i="1"/>
  <c r="B10" i="1" s="1"/>
  <c r="E10" i="1" s="1"/>
  <c r="C9" i="1"/>
  <c r="D9" i="1" s="1"/>
  <c r="D32" i="1"/>
  <c r="D34" i="1" s="1"/>
  <c r="A14" i="3" l="1"/>
  <c r="B14" i="3" s="1"/>
  <c r="C13" i="3"/>
  <c r="C12" i="2"/>
  <c r="E12" i="2"/>
  <c r="A13" i="2"/>
  <c r="B13" i="2" s="1"/>
  <c r="C10" i="1"/>
  <c r="D10" i="1" s="1"/>
  <c r="A11" i="1"/>
  <c r="B11" i="1" s="1"/>
  <c r="E11" i="1" s="1"/>
  <c r="A15" i="3" l="1"/>
  <c r="B15" i="3" s="1"/>
  <c r="C14" i="3"/>
  <c r="E13" i="2"/>
  <c r="C13" i="2"/>
  <c r="A14" i="2"/>
  <c r="B14" i="2" s="1"/>
  <c r="C14" i="2" s="1"/>
  <c r="C11" i="1"/>
  <c r="D11" i="1" s="1"/>
  <c r="A12" i="1"/>
  <c r="B12" i="1" s="1"/>
  <c r="E12" i="1" s="1"/>
  <c r="A16" i="3" l="1"/>
  <c r="B16" i="3" s="1"/>
  <c r="C15" i="3"/>
  <c r="A15" i="2"/>
  <c r="B15" i="2" s="1"/>
  <c r="A13" i="1"/>
  <c r="B13" i="1" s="1"/>
  <c r="E13" i="1" s="1"/>
  <c r="C12" i="1"/>
  <c r="D12" i="1" s="1"/>
  <c r="E15" i="2" l="1"/>
  <c r="C15" i="2"/>
  <c r="A17" i="3"/>
  <c r="B17" i="3" s="1"/>
  <c r="C16" i="3"/>
  <c r="A16" i="2"/>
  <c r="B16" i="2" s="1"/>
  <c r="C16" i="2" s="1"/>
  <c r="A14" i="1"/>
  <c r="B14" i="1" s="1"/>
  <c r="C13" i="1"/>
  <c r="D13" i="1" s="1"/>
  <c r="A18" i="3" l="1"/>
  <c r="C18" i="3" s="1"/>
  <c r="C17" i="3"/>
  <c r="A17" i="2"/>
  <c r="B17" i="2" s="1"/>
  <c r="C17" i="2" s="1"/>
  <c r="C14" i="1"/>
  <c r="D14" i="1" s="1"/>
  <c r="A15" i="1"/>
  <c r="B15" i="1" s="1"/>
  <c r="E15" i="1" s="1"/>
  <c r="C19" i="3" l="1"/>
  <c r="A18" i="2"/>
  <c r="B18" i="2" s="1"/>
  <c r="C18" i="2" s="1"/>
  <c r="E17" i="2"/>
  <c r="E18" i="2" s="1"/>
  <c r="C15" i="1"/>
  <c r="D15" i="1" s="1"/>
  <c r="A16" i="1"/>
  <c r="B16" i="1" s="1"/>
  <c r="A17" i="1" l="1"/>
  <c r="B17" i="1" s="1"/>
  <c r="E17" i="1" s="1"/>
  <c r="C16" i="1"/>
  <c r="D16" i="1" s="1"/>
  <c r="C17" i="1" l="1"/>
  <c r="D17" i="1" s="1"/>
  <c r="A18" i="1"/>
  <c r="B18" i="1" s="1"/>
  <c r="E18" i="1" s="1"/>
  <c r="C18" i="1" l="1"/>
  <c r="D18" i="1" s="1"/>
  <c r="A19" i="1"/>
  <c r="B19" i="1" s="1"/>
  <c r="E19" i="1" s="1"/>
  <c r="C19" i="1" l="1"/>
  <c r="D19" i="1" s="1"/>
  <c r="A20" i="1"/>
  <c r="B20" i="1" s="1"/>
  <c r="E20" i="1" s="1"/>
  <c r="A21" i="1" l="1"/>
  <c r="B21" i="1" s="1"/>
  <c r="E21" i="1" s="1"/>
  <c r="C20" i="1"/>
  <c r="D20" i="1" s="1"/>
  <c r="C21" i="1" l="1"/>
  <c r="D21" i="1" s="1"/>
  <c r="A22" i="1"/>
  <c r="B22" i="1" s="1"/>
  <c r="E22" i="1" s="1"/>
  <c r="C22" i="1" l="1"/>
  <c r="D22" i="1" s="1"/>
  <c r="A23" i="1"/>
  <c r="B23" i="1" s="1"/>
  <c r="E23" i="1" s="1"/>
  <c r="C23" i="1" l="1"/>
  <c r="D23" i="1" s="1"/>
  <c r="A24" i="1"/>
  <c r="B24" i="1" s="1"/>
  <c r="E24" i="1" s="1"/>
  <c r="A25" i="1" l="1"/>
  <c r="B25" i="1" s="1"/>
  <c r="E25" i="1" s="1"/>
  <c r="C24" i="1"/>
  <c r="D24" i="1" s="1"/>
  <c r="A26" i="1" l="1"/>
  <c r="B26" i="1" s="1"/>
  <c r="E26" i="1" s="1"/>
  <c r="C25" i="1"/>
  <c r="D25" i="1" s="1"/>
  <c r="C26" i="1" l="1"/>
  <c r="D26" i="1" s="1"/>
  <c r="A27" i="1"/>
  <c r="B27" i="1" l="1"/>
  <c r="A28" i="1" l="1"/>
  <c r="C28" i="1" s="1"/>
  <c r="D28" i="1" s="1"/>
  <c r="C27" i="1"/>
  <c r="D27" i="1" s="1"/>
  <c r="E27" i="1"/>
  <c r="E28" i="1" s="1"/>
  <c r="D29" i="1"/>
  <c r="C19" i="2"/>
  <c r="C29" i="1" l="1"/>
  <c r="D21" i="2"/>
  <c r="D22" i="2" s="1"/>
  <c r="D24" i="2" s="1"/>
  <c r="D10" i="2"/>
  <c r="D14" i="2"/>
  <c r="D18" i="2"/>
  <c r="D11" i="2"/>
  <c r="D15" i="2"/>
  <c r="D8" i="2"/>
  <c r="D12" i="2"/>
  <c r="D16" i="2"/>
  <c r="D9" i="2"/>
  <c r="D13" i="2"/>
  <c r="D17" i="2"/>
  <c r="D21" i="3"/>
  <c r="D22" i="3" l="1"/>
  <c r="D24" i="3" s="1"/>
  <c r="D9" i="3"/>
  <c r="D13" i="3"/>
  <c r="D17" i="3"/>
  <c r="D15" i="3"/>
  <c r="D10" i="3"/>
  <c r="D14" i="3"/>
  <c r="D18" i="3"/>
  <c r="D11" i="3"/>
  <c r="D8" i="3"/>
  <c r="D12" i="3"/>
  <c r="D16" i="3"/>
  <c r="D19" i="2"/>
  <c r="D19" i="3" l="1"/>
</calcChain>
</file>

<file path=xl/sharedStrings.xml><?xml version="1.0" encoding="utf-8"?>
<sst xmlns="http://schemas.openxmlformats.org/spreadsheetml/2006/main" count="57" uniqueCount="29">
  <si>
    <r>
      <t xml:space="preserve">All Amounts Listed in the details below are </t>
    </r>
    <r>
      <rPr>
        <b/>
        <sz val="10"/>
        <rFont val="Arial"/>
        <family val="2"/>
      </rPr>
      <t>ESTIMATED</t>
    </r>
    <r>
      <rPr>
        <sz val="10"/>
        <rFont val="Arial"/>
        <family val="2"/>
      </rPr>
      <t xml:space="preserve"> Gross Salary Amounts.</t>
    </r>
  </si>
  <si>
    <t>Pay Dates may be changed by the State of Kansas to accommodate holidays.</t>
  </si>
  <si>
    <t xml:space="preserve"> Enter your Academic Year Rate in the next column (box).</t>
  </si>
  <si>
    <t>Begin Date</t>
  </si>
  <si>
    <t>End Date</t>
  </si>
  <si>
    <t># Days Covered</t>
  </si>
  <si>
    <t>Gross Amount</t>
  </si>
  <si>
    <t>Pay Date</t>
  </si>
  <si>
    <t>Totals</t>
  </si>
  <si>
    <t>Daily Rate</t>
  </si>
  <si>
    <t>AY Rate/272 Days in AY Days=Daily Rate</t>
  </si>
  <si>
    <t>Biweekly Rate (BW) (full periods)</t>
  </si>
  <si>
    <t>Daily X 14 days</t>
  </si>
  <si>
    <t>Pay Periods covered by Rate in effect</t>
  </si>
  <si>
    <t>Payroll Periods covered in Academic Year</t>
  </si>
  <si>
    <t>Amount Paid</t>
  </si>
  <si>
    <t>BW Rate X Pay Periods</t>
  </si>
  <si>
    <t>Payroll Periods covered in Spring Semester</t>
  </si>
  <si>
    <t xml:space="preserve"> Enter your Spring Rate in the next column (box).</t>
  </si>
  <si>
    <t xml:space="preserve"> Enter your Fall Rate in the next column (box).</t>
  </si>
  <si>
    <t>Payroll Periods covered in Fall Semester</t>
  </si>
  <si>
    <t>Spring Rate/136 Days=Daily Rate</t>
  </si>
  <si>
    <t>Fall Rate/136 Days=Daily Rate</t>
  </si>
  <si>
    <t>Academic Apppointments Fall Spreadsheet for the period of 8/18/20-12/31/20</t>
  </si>
  <si>
    <t>Payroll Period Worksheet for Academic Year appointed for the Fall Semester of the Academic Year 2020-2021</t>
  </si>
  <si>
    <t>Academic Apppointments Spring Spreadsheet for the period of 1/1/21-5/16/21</t>
  </si>
  <si>
    <t>Payroll Period Worksheet for academic appointments for the Spring Semester of the Academic Year 2020-2021</t>
  </si>
  <si>
    <t>Academic Year Faculty Spreadsheet for the period of 8/18/21-5/16/22</t>
  </si>
  <si>
    <t>Payroll Period Worksheet for Academic Year Faculty appointed for the Full Academic Year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</si>
</sst>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7" formatCode="&quot;$&quot;#,##0.00_);\(&quot;$&quot;#,##0.00\)"/>
    <numFmt numFmtId="164" formatCode="&quot;$&quot;#,##0.000000_);\(&quot;$&quot;#,##0.000000\)"/>
    <numFmt numFmtId="165" formatCode="#,##0.000000_);\(#,##0.000000\)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6" fontId="0" fillId="2" borderId="2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wrapText="1"/>
    </xf>
    <xf numFmtId="0" fontId="1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Protection="1"/>
    <xf numFmtId="0" fontId="2" fillId="0" borderId="0" xfId="0" applyFont="1" applyProtection="1"/>
    <xf numFmtId="0" fontId="0" fillId="0" borderId="0" xfId="0" applyAlignment="1">
      <alignment wrapText="1"/>
    </xf>
    <xf numFmtId="6" fontId="0" fillId="2" borderId="2" xfId="0" applyNumberFormat="1" applyFill="1" applyBorder="1" applyAlignment="1" applyProtection="1">
      <alignment horizontal="center" wrapText="1"/>
      <protection locked="0"/>
    </xf>
    <xf numFmtId="1" fontId="0" fillId="0" borderId="0" xfId="0" applyNumberFormat="1" applyFont="1" applyAlignment="1" applyProtection="1">
      <alignment horizontal="center" wrapText="1"/>
    </xf>
    <xf numFmtId="7" fontId="0" fillId="0" borderId="0" xfId="0" applyNumberFormat="1" applyFont="1" applyAlignment="1" applyProtection="1">
      <alignment horizontal="right" wrapText="1"/>
    </xf>
    <xf numFmtId="164" fontId="0" fillId="0" borderId="0" xfId="0" applyNumberFormat="1" applyFont="1" applyBorder="1" applyAlignment="1" applyProtection="1">
      <alignment wrapText="1"/>
    </xf>
    <xf numFmtId="165" fontId="0" fillId="0" borderId="0" xfId="0" applyNumberFormat="1" applyFont="1" applyBorder="1" applyAlignment="1" applyProtection="1">
      <alignment wrapText="1"/>
    </xf>
    <xf numFmtId="7" fontId="0" fillId="0" borderId="0" xfId="0" applyNumberFormat="1" applyFont="1" applyBorder="1" applyAlignment="1" applyProtection="1">
      <alignment wrapText="1"/>
    </xf>
    <xf numFmtId="1" fontId="0" fillId="0" borderId="4" xfId="0" applyNumberFormat="1" applyFont="1" applyBorder="1" applyAlignment="1" applyProtection="1">
      <alignment horizontal="center"/>
    </xf>
    <xf numFmtId="7" fontId="0" fillId="0" borderId="4" xfId="0" applyNumberFormat="1" applyFont="1" applyBorder="1" applyAlignment="1" applyProtection="1">
      <alignment horizontal="right"/>
    </xf>
    <xf numFmtId="14" fontId="0" fillId="0" borderId="4" xfId="0" applyNumberFormat="1" applyFont="1" applyBorder="1" applyProtection="1"/>
    <xf numFmtId="164" fontId="0" fillId="0" borderId="0" xfId="0" applyNumberFormat="1" applyFont="1" applyBorder="1" applyProtection="1"/>
    <xf numFmtId="165" fontId="0" fillId="0" borderId="0" xfId="0" applyNumberFormat="1" applyFont="1" applyBorder="1" applyProtection="1"/>
    <xf numFmtId="0" fontId="6" fillId="0" borderId="0" xfId="0" applyFont="1" applyAlignment="1" applyProtection="1">
      <alignment wrapText="1"/>
    </xf>
    <xf numFmtId="0" fontId="6" fillId="0" borderId="0" xfId="0" applyFont="1" applyBorder="1" applyAlignment="1" applyProtection="1">
      <alignment horizontal="center" wrapText="1"/>
    </xf>
    <xf numFmtId="14" fontId="5" fillId="0" borderId="4" xfId="0" applyNumberFormat="1" applyFont="1" applyBorder="1" applyProtection="1"/>
    <xf numFmtId="1" fontId="0" fillId="0" borderId="0" xfId="0" applyNumberFormat="1" applyFont="1" applyBorder="1" applyAlignment="1" applyProtection="1">
      <alignment horizontal="center"/>
    </xf>
    <xf numFmtId="7" fontId="0" fillId="0" borderId="0" xfId="0" applyNumberFormat="1" applyFont="1" applyBorder="1" applyAlignment="1" applyProtection="1">
      <alignment horizontal="right"/>
    </xf>
    <xf numFmtId="0" fontId="6" fillId="0" borderId="3" xfId="0" applyFont="1" applyBorder="1" applyAlignment="1" applyProtection="1">
      <alignment wrapText="1"/>
    </xf>
    <xf numFmtId="0" fontId="6" fillId="0" borderId="0" xfId="0" applyFont="1" applyBorder="1" applyAlignment="1" applyProtection="1">
      <alignment wrapText="1"/>
    </xf>
    <xf numFmtId="14" fontId="5" fillId="0" borderId="10" xfId="0" applyNumberFormat="1" applyFont="1" applyBorder="1" applyProtection="1"/>
    <xf numFmtId="14" fontId="0" fillId="0" borderId="10" xfId="0" applyNumberFormat="1" applyFont="1" applyBorder="1" applyProtection="1"/>
    <xf numFmtId="7" fontId="0" fillId="0" borderId="13" xfId="0" applyNumberFormat="1" applyFont="1" applyBorder="1" applyProtection="1"/>
    <xf numFmtId="14" fontId="7" fillId="0" borderId="4" xfId="0" applyNumberFormat="1" applyFont="1" applyBorder="1" applyProtection="1"/>
    <xf numFmtId="0" fontId="5" fillId="0" borderId="0" xfId="0" applyFont="1" applyBorder="1" applyAlignment="1" applyProtection="1">
      <alignment wrapText="1"/>
    </xf>
    <xf numFmtId="0" fontId="5" fillId="0" borderId="0" xfId="0" applyFont="1" applyAlignment="1" applyProtection="1">
      <alignment wrapText="1"/>
    </xf>
    <xf numFmtId="0" fontId="5" fillId="0" borderId="1" xfId="0" applyFont="1" applyBorder="1" applyAlignment="1" applyProtection="1"/>
    <xf numFmtId="0" fontId="5" fillId="0" borderId="0" xfId="0" applyFont="1" applyBorder="1" applyAlignment="1" applyProtection="1"/>
    <xf numFmtId="7" fontId="0" fillId="0" borderId="0" xfId="0" applyNumberFormat="1" applyAlignment="1" applyProtection="1">
      <alignment wrapText="1"/>
    </xf>
    <xf numFmtId="0" fontId="5" fillId="0" borderId="12" xfId="0" applyFont="1" applyBorder="1" applyAlignment="1" applyProtection="1"/>
    <xf numFmtId="0" fontId="5" fillId="0" borderId="13" xfId="0" applyFont="1" applyBorder="1" applyAlignment="1" applyProtection="1"/>
    <xf numFmtId="0" fontId="0" fillId="0" borderId="13" xfId="0" applyFont="1" applyBorder="1" applyAlignment="1" applyProtection="1"/>
    <xf numFmtId="0" fontId="0" fillId="0" borderId="14" xfId="0" applyFont="1" applyBorder="1" applyAlignment="1" applyProtection="1"/>
    <xf numFmtId="14" fontId="5" fillId="0" borderId="0" xfId="0" quotePrefix="1" applyNumberFormat="1" applyFont="1" applyBorder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3" xfId="0" applyFont="1" applyBorder="1" applyAlignment="1" applyProtection="1"/>
    <xf numFmtId="0" fontId="0" fillId="0" borderId="0" xfId="0" applyFont="1" applyBorder="1" applyAlignment="1" applyProtection="1"/>
    <xf numFmtId="0" fontId="0" fillId="0" borderId="1" xfId="0" applyFont="1" applyBorder="1" applyAlignment="1" applyProtection="1"/>
    <xf numFmtId="0" fontId="5" fillId="0" borderId="3" xfId="0" applyFont="1" applyBorder="1" applyAlignment="1" applyProtection="1"/>
    <xf numFmtId="0" fontId="5" fillId="0" borderId="0" xfId="0" applyFont="1" applyBorder="1" applyAlignment="1" applyProtection="1"/>
    <xf numFmtId="0" fontId="5" fillId="0" borderId="5" xfId="0" applyFont="1" applyBorder="1" applyAlignment="1" applyProtection="1"/>
    <xf numFmtId="0" fontId="5" fillId="0" borderId="1" xfId="0" applyFont="1" applyBorder="1" applyAlignment="1" applyProtection="1"/>
    <xf numFmtId="0" fontId="0" fillId="0" borderId="11" xfId="0" applyFont="1" applyBorder="1" applyAlignment="1" applyProtection="1"/>
    <xf numFmtId="0" fontId="0" fillId="0" borderId="6" xfId="0" applyFont="1" applyBorder="1" applyAlignment="1" applyProtection="1"/>
    <xf numFmtId="7" fontId="0" fillId="0" borderId="0" xfId="0" applyNumberFormat="1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" fillId="0" borderId="3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3" fillId="0" borderId="3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3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2" fillId="0" borderId="3" xfId="0" applyFont="1" applyBorder="1" applyAlignment="1" applyProtection="1"/>
    <xf numFmtId="0" fontId="5" fillId="0" borderId="0" xfId="0" applyFont="1" applyBorder="1" applyAlignment="1" applyProtection="1">
      <alignment wrapText="1"/>
    </xf>
    <xf numFmtId="0" fontId="0" fillId="0" borderId="6" xfId="0" applyFont="1" applyBorder="1" applyAlignment="1" applyProtection="1">
      <alignment wrapText="1"/>
    </xf>
    <xf numFmtId="7" fontId="0" fillId="0" borderId="0" xfId="0" applyNumberFormat="1" applyFont="1" applyAlignment="1" applyProtection="1">
      <alignment horizontal="center" wrapText="1"/>
    </xf>
    <xf numFmtId="0" fontId="0" fillId="0" borderId="5" xfId="0" applyFont="1" applyBorder="1" applyAlignment="1" applyProtection="1">
      <alignment wrapText="1"/>
    </xf>
    <xf numFmtId="0" fontId="1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3" xfId="0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5" fillId="0" borderId="5" xfId="0" applyFont="1" applyBorder="1" applyAlignment="1" applyProtection="1">
      <alignment wrapText="1"/>
    </xf>
    <xf numFmtId="0" fontId="5" fillId="0" borderId="0" xfId="0" applyFont="1" applyAlignment="1" applyProtection="1">
      <alignment wrapText="1"/>
    </xf>
    <xf numFmtId="0" fontId="0" fillId="0" borderId="0" xfId="0" applyFont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zoomScale="175" zoomScaleNormal="175" workbookViewId="0">
      <selection activeCell="D5" sqref="D5"/>
    </sheetView>
  </sheetViews>
  <sheetFormatPr defaultRowHeight="15" x14ac:dyDescent="0.25"/>
  <cols>
    <col min="1" max="1" width="11" style="6" bestFit="1" customWidth="1"/>
    <col min="2" max="2" width="12.140625" style="7" customWidth="1"/>
    <col min="3" max="3" width="15.5703125" style="6" customWidth="1"/>
    <col min="4" max="4" width="14.42578125" style="6" bestFit="1" customWidth="1"/>
    <col min="5" max="5" width="15.28515625" style="6" customWidth="1"/>
    <col min="6" max="6" width="6.28515625" style="6" customWidth="1"/>
    <col min="7" max="7" width="19.7109375" style="6" customWidth="1"/>
    <col min="8" max="8" width="33.42578125" bestFit="1" customWidth="1"/>
    <col min="9" max="9" width="17" customWidth="1"/>
    <col min="10" max="10" width="19.5703125" customWidth="1"/>
    <col min="11" max="11" width="25.42578125" bestFit="1" customWidth="1"/>
    <col min="12" max="12" width="9.7109375" bestFit="1" customWidth="1"/>
  </cols>
  <sheetData>
    <row r="1" spans="1:7" x14ac:dyDescent="0.25">
      <c r="A1" s="53" t="s">
        <v>27</v>
      </c>
      <c r="B1" s="54"/>
      <c r="C1" s="54"/>
      <c r="D1" s="54"/>
      <c r="E1" s="54"/>
      <c r="F1" s="54"/>
      <c r="G1" s="55"/>
    </row>
    <row r="2" spans="1:7" x14ac:dyDescent="0.25">
      <c r="A2" s="56" t="s">
        <v>28</v>
      </c>
      <c r="B2" s="57"/>
      <c r="C2" s="57"/>
      <c r="D2" s="57"/>
      <c r="E2" s="57"/>
      <c r="F2" s="57"/>
      <c r="G2" s="58"/>
    </row>
    <row r="3" spans="1:7" x14ac:dyDescent="0.25">
      <c r="A3" s="59" t="s">
        <v>0</v>
      </c>
      <c r="B3" s="60"/>
      <c r="C3" s="60"/>
      <c r="D3" s="60"/>
      <c r="E3" s="60"/>
      <c r="F3" s="60"/>
      <c r="G3" s="61"/>
    </row>
    <row r="4" spans="1:7" ht="15.75" thickBot="1" x14ac:dyDescent="0.3">
      <c r="A4" s="59" t="s">
        <v>1</v>
      </c>
      <c r="B4" s="60"/>
      <c r="C4" s="60"/>
      <c r="D4" s="60"/>
      <c r="E4" s="60"/>
      <c r="F4" s="60"/>
      <c r="G4" s="61"/>
    </row>
    <row r="5" spans="1:7" ht="41.25" customHeight="1" thickBot="1" x14ac:dyDescent="0.3">
      <c r="A5" s="62" t="s">
        <v>2</v>
      </c>
      <c r="B5" s="63"/>
      <c r="C5" s="64"/>
      <c r="D5" s="1">
        <v>50000</v>
      </c>
      <c r="E5" s="65"/>
      <c r="F5" s="66"/>
      <c r="G5" s="67"/>
    </row>
    <row r="6" spans="1:7" x14ac:dyDescent="0.25">
      <c r="A6" s="68"/>
      <c r="B6" s="66"/>
      <c r="C6" s="66"/>
      <c r="D6" s="66"/>
      <c r="E6" s="66"/>
      <c r="F6" s="66"/>
      <c r="G6" s="67"/>
    </row>
    <row r="7" spans="1:7" x14ac:dyDescent="0.25">
      <c r="A7" s="25" t="s">
        <v>3</v>
      </c>
      <c r="B7" s="26" t="s">
        <v>4</v>
      </c>
      <c r="C7" s="26" t="s">
        <v>5</v>
      </c>
      <c r="D7" s="26" t="s">
        <v>6</v>
      </c>
      <c r="E7" s="21" t="s">
        <v>7</v>
      </c>
      <c r="F7" s="43"/>
      <c r="G7" s="44"/>
    </row>
    <row r="8" spans="1:7" x14ac:dyDescent="0.25">
      <c r="A8" s="27">
        <v>44426</v>
      </c>
      <c r="B8" s="22">
        <v>44429</v>
      </c>
      <c r="C8" s="15">
        <f t="shared" ref="C8:C25" si="0">B8-A8+1</f>
        <v>4</v>
      </c>
      <c r="D8" s="16">
        <f>C8*$D$31</f>
        <v>735.29411764705878</v>
      </c>
      <c r="E8" s="17">
        <f>E9-14</f>
        <v>44442</v>
      </c>
      <c r="F8" s="52"/>
      <c r="G8" s="44"/>
    </row>
    <row r="9" spans="1:7" x14ac:dyDescent="0.25">
      <c r="A9" s="28">
        <f t="shared" ref="A9:A27" si="1">B8+1</f>
        <v>44430</v>
      </c>
      <c r="B9" s="22">
        <f>A9+13</f>
        <v>44443</v>
      </c>
      <c r="C9" s="15">
        <f t="shared" si="0"/>
        <v>14</v>
      </c>
      <c r="D9" s="16">
        <f>C9*$D$31</f>
        <v>2573.5294117647059</v>
      </c>
      <c r="E9" s="17">
        <f t="shared" ref="E9:E26" si="2">B9+13</f>
        <v>44456</v>
      </c>
      <c r="F9" s="52"/>
      <c r="G9" s="44"/>
    </row>
    <row r="10" spans="1:7" x14ac:dyDescent="0.25">
      <c r="A10" s="28">
        <f t="shared" si="1"/>
        <v>44444</v>
      </c>
      <c r="B10" s="22">
        <f t="shared" ref="B10:B26" si="3">A10+13</f>
        <v>44457</v>
      </c>
      <c r="C10" s="15">
        <f t="shared" si="0"/>
        <v>14</v>
      </c>
      <c r="D10" s="16">
        <f>C10*$D$31</f>
        <v>2573.5294117647059</v>
      </c>
      <c r="E10" s="17">
        <f t="shared" si="2"/>
        <v>44470</v>
      </c>
      <c r="F10" s="52"/>
      <c r="G10" s="44"/>
    </row>
    <row r="11" spans="1:7" x14ac:dyDescent="0.25">
      <c r="A11" s="28">
        <f t="shared" si="1"/>
        <v>44458</v>
      </c>
      <c r="B11" s="22">
        <f t="shared" si="3"/>
        <v>44471</v>
      </c>
      <c r="C11" s="15">
        <f t="shared" si="0"/>
        <v>14</v>
      </c>
      <c r="D11" s="16">
        <f>C11*$D$31</f>
        <v>2573.5294117647059</v>
      </c>
      <c r="E11" s="17">
        <f t="shared" si="2"/>
        <v>44484</v>
      </c>
      <c r="F11" s="52"/>
      <c r="G11" s="44"/>
    </row>
    <row r="12" spans="1:7" x14ac:dyDescent="0.25">
      <c r="A12" s="28">
        <f t="shared" si="1"/>
        <v>44472</v>
      </c>
      <c r="B12" s="22">
        <f t="shared" si="3"/>
        <v>44485</v>
      </c>
      <c r="C12" s="15">
        <f t="shared" si="0"/>
        <v>14</v>
      </c>
      <c r="D12" s="16">
        <f>C12*$D$31</f>
        <v>2573.5294117647059</v>
      </c>
      <c r="E12" s="17">
        <f t="shared" si="2"/>
        <v>44498</v>
      </c>
      <c r="F12" s="52"/>
      <c r="G12" s="44"/>
    </row>
    <row r="13" spans="1:7" x14ac:dyDescent="0.25">
      <c r="A13" s="28">
        <f t="shared" si="1"/>
        <v>44486</v>
      </c>
      <c r="B13" s="22">
        <f t="shared" si="3"/>
        <v>44499</v>
      </c>
      <c r="C13" s="15">
        <f t="shared" si="0"/>
        <v>14</v>
      </c>
      <c r="D13" s="16">
        <f>C13*$D$31</f>
        <v>2573.5294117647059</v>
      </c>
      <c r="E13" s="17">
        <f t="shared" si="2"/>
        <v>44512</v>
      </c>
      <c r="F13" s="52"/>
      <c r="G13" s="44"/>
    </row>
    <row r="14" spans="1:7" x14ac:dyDescent="0.25">
      <c r="A14" s="28">
        <f t="shared" si="1"/>
        <v>44500</v>
      </c>
      <c r="B14" s="22">
        <f t="shared" si="3"/>
        <v>44513</v>
      </c>
      <c r="C14" s="15">
        <f t="shared" si="0"/>
        <v>14</v>
      </c>
      <c r="D14" s="16">
        <f>C14*$D$31</f>
        <v>2573.5294117647059</v>
      </c>
      <c r="E14" s="30">
        <v>44524</v>
      </c>
      <c r="F14" s="52"/>
      <c r="G14" s="44"/>
    </row>
    <row r="15" spans="1:7" x14ac:dyDescent="0.25">
      <c r="A15" s="28">
        <f t="shared" si="1"/>
        <v>44514</v>
      </c>
      <c r="B15" s="22">
        <f t="shared" si="3"/>
        <v>44527</v>
      </c>
      <c r="C15" s="15">
        <f t="shared" si="0"/>
        <v>14</v>
      </c>
      <c r="D15" s="16">
        <f>C15*$D$31</f>
        <v>2573.5294117647059</v>
      </c>
      <c r="E15" s="17">
        <f t="shared" si="2"/>
        <v>44540</v>
      </c>
      <c r="F15" s="52"/>
      <c r="G15" s="44"/>
    </row>
    <row r="16" spans="1:7" x14ac:dyDescent="0.25">
      <c r="A16" s="28">
        <f t="shared" si="1"/>
        <v>44528</v>
      </c>
      <c r="B16" s="22">
        <f t="shared" si="3"/>
        <v>44541</v>
      </c>
      <c r="C16" s="15">
        <f t="shared" si="0"/>
        <v>14</v>
      </c>
      <c r="D16" s="16">
        <f>C16*$D$31</f>
        <v>2573.5294117647059</v>
      </c>
      <c r="E16" s="30">
        <v>44553</v>
      </c>
      <c r="F16" s="52"/>
      <c r="G16" s="44"/>
    </row>
    <row r="17" spans="1:14" x14ac:dyDescent="0.25">
      <c r="A17" s="28">
        <f t="shared" si="1"/>
        <v>44542</v>
      </c>
      <c r="B17" s="22">
        <f t="shared" si="3"/>
        <v>44555</v>
      </c>
      <c r="C17" s="15">
        <f t="shared" si="0"/>
        <v>14</v>
      </c>
      <c r="D17" s="16">
        <f>C17*$D$31</f>
        <v>2573.5294117647059</v>
      </c>
      <c r="E17" s="17">
        <f t="shared" si="2"/>
        <v>44568</v>
      </c>
      <c r="F17" s="52"/>
      <c r="G17" s="44"/>
    </row>
    <row r="18" spans="1:14" x14ac:dyDescent="0.25">
      <c r="A18" s="28">
        <f t="shared" si="1"/>
        <v>44556</v>
      </c>
      <c r="B18" s="22">
        <f t="shared" si="3"/>
        <v>44569</v>
      </c>
      <c r="C18" s="15">
        <f t="shared" si="0"/>
        <v>14</v>
      </c>
      <c r="D18" s="16">
        <f>C18*$D$31</f>
        <v>2573.5294117647059</v>
      </c>
      <c r="E18" s="17">
        <f t="shared" si="2"/>
        <v>44582</v>
      </c>
      <c r="F18" s="52"/>
      <c r="G18" s="44"/>
    </row>
    <row r="19" spans="1:14" x14ac:dyDescent="0.25">
      <c r="A19" s="28">
        <f t="shared" si="1"/>
        <v>44570</v>
      </c>
      <c r="B19" s="22">
        <f t="shared" si="3"/>
        <v>44583</v>
      </c>
      <c r="C19" s="15">
        <f t="shared" si="0"/>
        <v>14</v>
      </c>
      <c r="D19" s="16">
        <f>C19*$D$31</f>
        <v>2573.5294117647059</v>
      </c>
      <c r="E19" s="17">
        <f t="shared" si="2"/>
        <v>44596</v>
      </c>
      <c r="F19" s="52"/>
      <c r="G19" s="44"/>
    </row>
    <row r="20" spans="1:14" x14ac:dyDescent="0.25">
      <c r="A20" s="28">
        <f t="shared" si="1"/>
        <v>44584</v>
      </c>
      <c r="B20" s="22">
        <f t="shared" si="3"/>
        <v>44597</v>
      </c>
      <c r="C20" s="15">
        <f t="shared" si="0"/>
        <v>14</v>
      </c>
      <c r="D20" s="16">
        <f>C20*$D$31</f>
        <v>2573.5294117647059</v>
      </c>
      <c r="E20" s="17">
        <f t="shared" si="2"/>
        <v>44610</v>
      </c>
      <c r="F20" s="52"/>
      <c r="G20" s="44"/>
    </row>
    <row r="21" spans="1:14" x14ac:dyDescent="0.25">
      <c r="A21" s="28">
        <f t="shared" si="1"/>
        <v>44598</v>
      </c>
      <c r="B21" s="22">
        <f t="shared" si="3"/>
        <v>44611</v>
      </c>
      <c r="C21" s="15">
        <f t="shared" si="0"/>
        <v>14</v>
      </c>
      <c r="D21" s="16">
        <f>C21*$D$31</f>
        <v>2573.5294117647059</v>
      </c>
      <c r="E21" s="17">
        <f t="shared" si="2"/>
        <v>44624</v>
      </c>
      <c r="F21" s="52"/>
      <c r="G21" s="44"/>
    </row>
    <row r="22" spans="1:14" x14ac:dyDescent="0.25">
      <c r="A22" s="28">
        <f t="shared" si="1"/>
        <v>44612</v>
      </c>
      <c r="B22" s="22">
        <f t="shared" si="3"/>
        <v>44625</v>
      </c>
      <c r="C22" s="15">
        <f t="shared" si="0"/>
        <v>14</v>
      </c>
      <c r="D22" s="16">
        <f>C22*$D$31</f>
        <v>2573.5294117647059</v>
      </c>
      <c r="E22" s="17">
        <f t="shared" si="2"/>
        <v>44638</v>
      </c>
      <c r="F22" s="47"/>
      <c r="G22" s="48"/>
    </row>
    <row r="23" spans="1:14" x14ac:dyDescent="0.25">
      <c r="A23" s="28">
        <f t="shared" si="1"/>
        <v>44626</v>
      </c>
      <c r="B23" s="22">
        <f t="shared" si="3"/>
        <v>44639</v>
      </c>
      <c r="C23" s="15">
        <f t="shared" si="0"/>
        <v>14</v>
      </c>
      <c r="D23" s="16">
        <f>C23*$D$31</f>
        <v>2573.5294117647059</v>
      </c>
      <c r="E23" s="17">
        <f t="shared" si="2"/>
        <v>44652</v>
      </c>
      <c r="F23" s="47"/>
      <c r="G23" s="48"/>
    </row>
    <row r="24" spans="1:14" x14ac:dyDescent="0.25">
      <c r="A24" s="28">
        <f t="shared" si="1"/>
        <v>44640</v>
      </c>
      <c r="B24" s="22">
        <f t="shared" si="3"/>
        <v>44653</v>
      </c>
      <c r="C24" s="15">
        <f t="shared" si="0"/>
        <v>14</v>
      </c>
      <c r="D24" s="16">
        <f>C24*$D$31</f>
        <v>2573.5294117647059</v>
      </c>
      <c r="E24" s="17">
        <f t="shared" si="2"/>
        <v>44666</v>
      </c>
      <c r="F24" s="47"/>
      <c r="G24" s="48"/>
    </row>
    <row r="25" spans="1:14" x14ac:dyDescent="0.25">
      <c r="A25" s="28">
        <f t="shared" si="1"/>
        <v>44654</v>
      </c>
      <c r="B25" s="22">
        <f t="shared" si="3"/>
        <v>44667</v>
      </c>
      <c r="C25" s="15">
        <f t="shared" si="0"/>
        <v>14</v>
      </c>
      <c r="D25" s="16">
        <f>C25*$D$31</f>
        <v>2573.5294117647059</v>
      </c>
      <c r="E25" s="17">
        <f t="shared" si="2"/>
        <v>44680</v>
      </c>
      <c r="F25" s="47"/>
      <c r="G25" s="48"/>
    </row>
    <row r="26" spans="1:14" x14ac:dyDescent="0.25">
      <c r="A26" s="28">
        <f t="shared" si="1"/>
        <v>44668</v>
      </c>
      <c r="B26" s="22">
        <f t="shared" si="3"/>
        <v>44681</v>
      </c>
      <c r="C26" s="15">
        <f>B26-A26+1</f>
        <v>14</v>
      </c>
      <c r="D26" s="16">
        <f>C26*$D$31</f>
        <v>2573.5294117647059</v>
      </c>
      <c r="E26" s="17">
        <f t="shared" si="2"/>
        <v>44694</v>
      </c>
      <c r="F26" s="47"/>
      <c r="G26" s="48"/>
    </row>
    <row r="27" spans="1:14" x14ac:dyDescent="0.25">
      <c r="A27" s="28">
        <f t="shared" si="1"/>
        <v>44682</v>
      </c>
      <c r="B27" s="22">
        <f>A27+13</f>
        <v>44695</v>
      </c>
      <c r="C27" s="15">
        <f t="shared" ref="C27:C28" si="4">B27-A27+1</f>
        <v>14</v>
      </c>
      <c r="D27" s="16">
        <f t="shared" ref="D27:D28" si="5">C27*$D$31</f>
        <v>2573.5294117647059</v>
      </c>
      <c r="E27" s="17">
        <f t="shared" ref="E27" si="6">B27+13</f>
        <v>44708</v>
      </c>
      <c r="F27" s="47"/>
      <c r="G27" s="48"/>
    </row>
    <row r="28" spans="1:14" x14ac:dyDescent="0.25">
      <c r="A28" s="28">
        <f t="shared" ref="A28" si="7">B27+1</f>
        <v>44696</v>
      </c>
      <c r="B28" s="22">
        <v>44697</v>
      </c>
      <c r="C28" s="15">
        <f t="shared" si="4"/>
        <v>2</v>
      </c>
      <c r="D28" s="16">
        <f t="shared" si="5"/>
        <v>367.64705882352939</v>
      </c>
      <c r="E28" s="17">
        <f>E27+14</f>
        <v>44722</v>
      </c>
      <c r="F28" s="34"/>
      <c r="G28" s="33"/>
    </row>
    <row r="29" spans="1:14" x14ac:dyDescent="0.25">
      <c r="A29" s="49" t="s">
        <v>8</v>
      </c>
      <c r="B29" s="50"/>
      <c r="C29" s="23">
        <f>SUM(C8:C28)</f>
        <v>272</v>
      </c>
      <c r="D29" s="24">
        <f>SUM(D8:D28)</f>
        <v>50000.000000000007</v>
      </c>
      <c r="E29" s="51"/>
      <c r="F29" s="43"/>
      <c r="G29" s="44"/>
    </row>
    <row r="30" spans="1:14" x14ac:dyDescent="0.25">
      <c r="A30" s="42"/>
      <c r="B30" s="43"/>
      <c r="C30" s="43"/>
      <c r="D30" s="43"/>
      <c r="E30" s="43"/>
      <c r="F30" s="43"/>
      <c r="G30" s="44"/>
    </row>
    <row r="31" spans="1:14" x14ac:dyDescent="0.25">
      <c r="A31" s="45" t="s">
        <v>9</v>
      </c>
      <c r="B31" s="43"/>
      <c r="C31" s="43"/>
      <c r="D31" s="18">
        <f>D5/272</f>
        <v>183.8235294117647</v>
      </c>
      <c r="E31" s="46" t="s">
        <v>10</v>
      </c>
      <c r="F31" s="43"/>
      <c r="G31" s="44"/>
    </row>
    <row r="32" spans="1:14" ht="27" customHeight="1" x14ac:dyDescent="0.25">
      <c r="A32" s="45" t="s">
        <v>11</v>
      </c>
      <c r="B32" s="46"/>
      <c r="C32" s="46"/>
      <c r="D32" s="18">
        <f>D31*14</f>
        <v>2573.5294117647059</v>
      </c>
      <c r="E32" s="46" t="s">
        <v>12</v>
      </c>
      <c r="F32" s="43"/>
      <c r="G32" s="44"/>
      <c r="H32" s="41"/>
      <c r="I32" s="41"/>
      <c r="J32" s="41"/>
      <c r="K32" s="41"/>
      <c r="L32" s="41"/>
      <c r="M32" s="41"/>
      <c r="N32" s="41"/>
    </row>
    <row r="33" spans="1:7" ht="24" customHeight="1" x14ac:dyDescent="0.25">
      <c r="A33" s="45" t="s">
        <v>13</v>
      </c>
      <c r="B33" s="46"/>
      <c r="C33" s="46"/>
      <c r="D33" s="19">
        <f>272/14</f>
        <v>19.428571428571427</v>
      </c>
      <c r="E33" s="46" t="s">
        <v>14</v>
      </c>
      <c r="F33" s="43"/>
      <c r="G33" s="44"/>
    </row>
    <row r="34" spans="1:7" ht="15.75" thickBot="1" x14ac:dyDescent="0.3">
      <c r="A34" s="36" t="s">
        <v>15</v>
      </c>
      <c r="B34" s="37"/>
      <c r="C34" s="37"/>
      <c r="D34" s="29">
        <f>D32*D33</f>
        <v>49999.999999999993</v>
      </c>
      <c r="E34" s="37" t="s">
        <v>16</v>
      </c>
      <c r="F34" s="38"/>
      <c r="G34" s="39"/>
    </row>
    <row r="35" spans="1:7" x14ac:dyDescent="0.25">
      <c r="A35" s="40">
        <v>44421</v>
      </c>
      <c r="B35" s="41"/>
      <c r="C35" s="41"/>
      <c r="D35" s="41"/>
      <c r="E35" s="41"/>
      <c r="F35" s="41"/>
      <c r="G35" s="41"/>
    </row>
    <row r="36" spans="1:7" ht="20.25" x14ac:dyDescent="0.3">
      <c r="A36" s="4"/>
      <c r="B36" s="5"/>
      <c r="C36" s="5"/>
      <c r="D36" s="5"/>
      <c r="E36" s="5"/>
      <c r="F36" s="5"/>
      <c r="G36" s="5"/>
    </row>
  </sheetData>
  <sheetProtection algorithmName="SHA-512" hashValue="kwDd6dxj/6IlFLyjCwp0n/OrKj6t9g1r7u4PXFF/AdonfZHkz5w1P93whQr+98n2v3E5CqADHE9kT/Dq0jzXAQ==" saltValue="lEqtI7RDhrGgCLvdp26pUQ==" spinCount="100000" sheet="1" selectLockedCells="1"/>
  <mergeCells count="41">
    <mergeCell ref="H32:N32"/>
    <mergeCell ref="F11:G11"/>
    <mergeCell ref="A1:G1"/>
    <mergeCell ref="A2:G2"/>
    <mergeCell ref="A3:G3"/>
    <mergeCell ref="A4:G4"/>
    <mergeCell ref="A5:C5"/>
    <mergeCell ref="E5:G5"/>
    <mergeCell ref="A6:G6"/>
    <mergeCell ref="F7:G7"/>
    <mergeCell ref="F8:G8"/>
    <mergeCell ref="F9:G9"/>
    <mergeCell ref="F10:G10"/>
    <mergeCell ref="F23:G23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4:G24"/>
    <mergeCell ref="F25:G25"/>
    <mergeCell ref="F26:G26"/>
    <mergeCell ref="F27:G27"/>
    <mergeCell ref="A29:B29"/>
    <mergeCell ref="E29:G29"/>
    <mergeCell ref="A34:C34"/>
    <mergeCell ref="E34:G34"/>
    <mergeCell ref="A35:G35"/>
    <mergeCell ref="A30:G30"/>
    <mergeCell ref="A31:C31"/>
    <mergeCell ref="E31:G31"/>
    <mergeCell ref="A32:C32"/>
    <mergeCell ref="E32:G32"/>
    <mergeCell ref="A33:C33"/>
    <mergeCell ref="E33:G33"/>
  </mergeCells>
  <printOptions gridLines="1"/>
  <pageMargins left="0.25" right="0.25" top="0.5" bottom="0.25" header="0" footer="0"/>
  <pageSetup orientation="portrait" r:id="rId1"/>
  <headerFooter>
    <oddHeader>&amp;LHuman Resource Management&amp;Chrdept@ku.edu&amp;R785/864-4946 humanresources.ku.edu</oddHeader>
    <oddFooter>&amp;LKUHRM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workbookViewId="0">
      <selection activeCell="D5" sqref="D5"/>
    </sheetView>
  </sheetViews>
  <sheetFormatPr defaultColWidth="9.140625" defaultRowHeight="15" x14ac:dyDescent="0.25"/>
  <cols>
    <col min="1" max="1" width="11" style="8" bestFit="1" customWidth="1"/>
    <col min="2" max="2" width="10.7109375" style="8" bestFit="1" customWidth="1"/>
    <col min="3" max="3" width="8.85546875" style="8" bestFit="1" customWidth="1"/>
    <col min="4" max="4" width="14.28515625" style="8" bestFit="1" customWidth="1"/>
    <col min="5" max="5" width="11" style="8" bestFit="1" customWidth="1"/>
    <col min="6" max="16384" width="9.140625" style="8"/>
  </cols>
  <sheetData>
    <row r="1" spans="1:7" x14ac:dyDescent="0.25">
      <c r="A1" s="73" t="s">
        <v>23</v>
      </c>
      <c r="B1" s="73"/>
      <c r="C1" s="73"/>
      <c r="D1" s="73"/>
      <c r="E1" s="73"/>
      <c r="F1" s="73"/>
      <c r="G1" s="73"/>
    </row>
    <row r="2" spans="1:7" ht="34.5" customHeight="1" x14ac:dyDescent="0.25">
      <c r="A2" s="74" t="s">
        <v>24</v>
      </c>
      <c r="B2" s="75"/>
      <c r="C2" s="75"/>
      <c r="D2" s="75"/>
      <c r="E2" s="75"/>
      <c r="F2" s="75"/>
      <c r="G2" s="75"/>
    </row>
    <row r="3" spans="1:7" ht="24.75" customHeight="1" x14ac:dyDescent="0.25">
      <c r="A3" s="76" t="s">
        <v>0</v>
      </c>
      <c r="B3" s="75"/>
      <c r="C3" s="75"/>
      <c r="D3" s="75"/>
      <c r="E3" s="75"/>
      <c r="F3" s="75"/>
      <c r="G3" s="75"/>
    </row>
    <row r="4" spans="1:7" ht="27.75" customHeight="1" thickBot="1" x14ac:dyDescent="0.3">
      <c r="A4" s="76" t="s">
        <v>1</v>
      </c>
      <c r="B4" s="75"/>
      <c r="C4" s="75"/>
      <c r="D4" s="75"/>
      <c r="E4" s="75"/>
      <c r="F4" s="75"/>
      <c r="G4" s="75"/>
    </row>
    <row r="5" spans="1:7" ht="66.75" customHeight="1" thickBot="1" x14ac:dyDescent="0.3">
      <c r="A5" s="77" t="s">
        <v>19</v>
      </c>
      <c r="B5" s="78"/>
      <c r="C5" s="64"/>
      <c r="D5" s="9">
        <v>37500</v>
      </c>
      <c r="E5" s="79"/>
      <c r="F5" s="78"/>
      <c r="G5" s="78"/>
    </row>
    <row r="6" spans="1:7" x14ac:dyDescent="0.25">
      <c r="A6" s="80"/>
      <c r="B6" s="78"/>
      <c r="C6" s="78"/>
      <c r="D6" s="78"/>
      <c r="E6" s="78"/>
      <c r="F6" s="78"/>
      <c r="G6" s="78"/>
    </row>
    <row r="7" spans="1:7" ht="26.25" x14ac:dyDescent="0.25">
      <c r="A7" s="2" t="s">
        <v>3</v>
      </c>
      <c r="B7" s="2" t="s">
        <v>4</v>
      </c>
      <c r="C7" s="2" t="s">
        <v>5</v>
      </c>
      <c r="D7" s="2" t="s">
        <v>6</v>
      </c>
      <c r="E7" s="3" t="s">
        <v>7</v>
      </c>
      <c r="F7" s="63"/>
      <c r="G7" s="78"/>
    </row>
    <row r="8" spans="1:7" x14ac:dyDescent="0.25">
      <c r="A8" s="22">
        <v>44061</v>
      </c>
      <c r="B8" s="22">
        <v>44065</v>
      </c>
      <c r="C8" s="15">
        <f>B8-A8+1</f>
        <v>5</v>
      </c>
      <c r="D8" s="16">
        <f>$D$5/$C$19*C8</f>
        <v>1378.6764705882354</v>
      </c>
      <c r="E8" s="17">
        <f>E9-14</f>
        <v>44078</v>
      </c>
      <c r="F8" s="72"/>
      <c r="G8" s="41"/>
    </row>
    <row r="9" spans="1:7" x14ac:dyDescent="0.25">
      <c r="A9" s="17">
        <f t="shared" ref="A9:A18" si="0">B8+1</f>
        <v>44066</v>
      </c>
      <c r="B9" s="22">
        <f>A9+13</f>
        <v>44079</v>
      </c>
      <c r="C9" s="15">
        <f t="shared" ref="C9:C18" si="1">B9-A9+1</f>
        <v>14</v>
      </c>
      <c r="D9" s="16">
        <f t="shared" ref="D9:D18" si="2">$D$5/$C$19*C9</f>
        <v>3860.294117647059</v>
      </c>
      <c r="E9" s="17">
        <f t="shared" ref="E9:E15" si="3">B9+13</f>
        <v>44092</v>
      </c>
      <c r="F9" s="72"/>
      <c r="G9" s="41"/>
    </row>
    <row r="10" spans="1:7" x14ac:dyDescent="0.25">
      <c r="A10" s="17">
        <f t="shared" si="0"/>
        <v>44080</v>
      </c>
      <c r="B10" s="22">
        <f t="shared" ref="B10:B17" si="4">A10+13</f>
        <v>44093</v>
      </c>
      <c r="C10" s="15">
        <f t="shared" si="1"/>
        <v>14</v>
      </c>
      <c r="D10" s="16">
        <f t="shared" si="2"/>
        <v>3860.294117647059</v>
      </c>
      <c r="E10" s="17">
        <f t="shared" si="3"/>
        <v>44106</v>
      </c>
      <c r="F10" s="72"/>
      <c r="G10" s="41"/>
    </row>
    <row r="11" spans="1:7" x14ac:dyDescent="0.25">
      <c r="A11" s="17">
        <f t="shared" si="0"/>
        <v>44094</v>
      </c>
      <c r="B11" s="22">
        <f t="shared" si="4"/>
        <v>44107</v>
      </c>
      <c r="C11" s="15">
        <f t="shared" si="1"/>
        <v>14</v>
      </c>
      <c r="D11" s="16">
        <f t="shared" si="2"/>
        <v>3860.294117647059</v>
      </c>
      <c r="E11" s="17">
        <f t="shared" si="3"/>
        <v>44120</v>
      </c>
      <c r="F11" s="72"/>
      <c r="G11" s="41"/>
    </row>
    <row r="12" spans="1:7" x14ac:dyDescent="0.25">
      <c r="A12" s="17">
        <f t="shared" si="0"/>
        <v>44108</v>
      </c>
      <c r="B12" s="22">
        <f t="shared" si="4"/>
        <v>44121</v>
      </c>
      <c r="C12" s="15">
        <f t="shared" si="1"/>
        <v>14</v>
      </c>
      <c r="D12" s="16">
        <f t="shared" si="2"/>
        <v>3860.294117647059</v>
      </c>
      <c r="E12" s="17">
        <f t="shared" si="3"/>
        <v>44134</v>
      </c>
      <c r="F12" s="72"/>
      <c r="G12" s="41"/>
    </row>
    <row r="13" spans="1:7" x14ac:dyDescent="0.25">
      <c r="A13" s="17">
        <f t="shared" si="0"/>
        <v>44122</v>
      </c>
      <c r="B13" s="22">
        <f t="shared" si="4"/>
        <v>44135</v>
      </c>
      <c r="C13" s="15">
        <f t="shared" si="1"/>
        <v>14</v>
      </c>
      <c r="D13" s="16">
        <f t="shared" si="2"/>
        <v>3860.294117647059</v>
      </c>
      <c r="E13" s="17">
        <f t="shared" si="3"/>
        <v>44148</v>
      </c>
      <c r="F13" s="72"/>
      <c r="G13" s="41"/>
    </row>
    <row r="14" spans="1:7" x14ac:dyDescent="0.25">
      <c r="A14" s="17">
        <f t="shared" si="0"/>
        <v>44136</v>
      </c>
      <c r="B14" s="22">
        <f t="shared" si="4"/>
        <v>44149</v>
      </c>
      <c r="C14" s="15">
        <f t="shared" si="1"/>
        <v>14</v>
      </c>
      <c r="D14" s="16">
        <f t="shared" si="2"/>
        <v>3860.294117647059</v>
      </c>
      <c r="E14" s="30">
        <v>44160</v>
      </c>
      <c r="F14" s="72"/>
      <c r="G14" s="41"/>
    </row>
    <row r="15" spans="1:7" x14ac:dyDescent="0.25">
      <c r="A15" s="17">
        <f t="shared" si="0"/>
        <v>44150</v>
      </c>
      <c r="B15" s="22">
        <f t="shared" si="4"/>
        <v>44163</v>
      </c>
      <c r="C15" s="15">
        <f t="shared" si="1"/>
        <v>14</v>
      </c>
      <c r="D15" s="16">
        <f t="shared" si="2"/>
        <v>3860.294117647059</v>
      </c>
      <c r="E15" s="17">
        <f t="shared" si="3"/>
        <v>44176</v>
      </c>
      <c r="F15" s="72"/>
      <c r="G15" s="41"/>
    </row>
    <row r="16" spans="1:7" x14ac:dyDescent="0.25">
      <c r="A16" s="17">
        <f t="shared" si="0"/>
        <v>44164</v>
      </c>
      <c r="B16" s="22">
        <f t="shared" si="4"/>
        <v>44177</v>
      </c>
      <c r="C16" s="15">
        <f t="shared" si="1"/>
        <v>14</v>
      </c>
      <c r="D16" s="16">
        <f t="shared" si="2"/>
        <v>3860.294117647059</v>
      </c>
      <c r="E16" s="30">
        <v>44188</v>
      </c>
      <c r="F16" s="72"/>
      <c r="G16" s="41"/>
    </row>
    <row r="17" spans="1:7" x14ac:dyDescent="0.25">
      <c r="A17" s="17">
        <f t="shared" si="0"/>
        <v>44178</v>
      </c>
      <c r="B17" s="22">
        <f t="shared" si="4"/>
        <v>44191</v>
      </c>
      <c r="C17" s="15">
        <f t="shared" si="1"/>
        <v>14</v>
      </c>
      <c r="D17" s="16">
        <f t="shared" si="2"/>
        <v>3860.294117647059</v>
      </c>
      <c r="E17" s="17">
        <f t="shared" ref="E17" si="5">B17+13</f>
        <v>44204</v>
      </c>
      <c r="F17" s="72"/>
      <c r="G17" s="41"/>
    </row>
    <row r="18" spans="1:7" x14ac:dyDescent="0.25">
      <c r="A18" s="17">
        <f t="shared" si="0"/>
        <v>44192</v>
      </c>
      <c r="B18" s="22">
        <f>A18+4</f>
        <v>44196</v>
      </c>
      <c r="C18" s="15">
        <f t="shared" si="1"/>
        <v>5</v>
      </c>
      <c r="D18" s="16">
        <f t="shared" si="2"/>
        <v>1378.6764705882354</v>
      </c>
      <c r="E18" s="17">
        <f>E17+14</f>
        <v>44218</v>
      </c>
      <c r="F18" s="72"/>
      <c r="G18" s="41"/>
    </row>
    <row r="19" spans="1:7" x14ac:dyDescent="0.25">
      <c r="A19" s="70" t="s">
        <v>8</v>
      </c>
      <c r="B19" s="70"/>
      <c r="C19" s="10">
        <f>SUM(C8:C18)</f>
        <v>136</v>
      </c>
      <c r="D19" s="11">
        <f>SUM(D8:D18)</f>
        <v>37500.000000000007</v>
      </c>
      <c r="E19" s="71"/>
      <c r="F19" s="41"/>
      <c r="G19" s="41"/>
    </row>
    <row r="20" spans="1:7" x14ac:dyDescent="0.25">
      <c r="A20" s="41"/>
      <c r="B20" s="41"/>
      <c r="C20" s="41"/>
      <c r="D20" s="41"/>
      <c r="E20" s="41"/>
      <c r="F20" s="41"/>
      <c r="G20" s="41"/>
    </row>
    <row r="21" spans="1:7" ht="15" customHeight="1" x14ac:dyDescent="0.25">
      <c r="A21" s="69" t="s">
        <v>9</v>
      </c>
      <c r="B21" s="41"/>
      <c r="C21" s="41"/>
      <c r="D21" s="12">
        <f>D5/C19</f>
        <v>275.73529411764707</v>
      </c>
      <c r="E21" s="69" t="s">
        <v>22</v>
      </c>
      <c r="F21" s="41"/>
      <c r="G21" s="41"/>
    </row>
    <row r="22" spans="1:7" x14ac:dyDescent="0.25">
      <c r="A22" s="69" t="s">
        <v>11</v>
      </c>
      <c r="B22" s="69"/>
      <c r="C22" s="69"/>
      <c r="D22" s="12">
        <f>D21*14</f>
        <v>3860.294117647059</v>
      </c>
      <c r="E22" s="69" t="s">
        <v>12</v>
      </c>
      <c r="F22" s="41"/>
      <c r="G22" s="41"/>
    </row>
    <row r="23" spans="1:7" ht="33" customHeight="1" x14ac:dyDescent="0.25">
      <c r="A23" s="69" t="s">
        <v>13</v>
      </c>
      <c r="B23" s="69"/>
      <c r="C23" s="69"/>
      <c r="D23" s="13">
        <f>136/14</f>
        <v>9.7142857142857135</v>
      </c>
      <c r="E23" s="69" t="s">
        <v>20</v>
      </c>
      <c r="F23" s="41"/>
      <c r="G23" s="41"/>
    </row>
    <row r="24" spans="1:7" x14ac:dyDescent="0.25">
      <c r="A24" s="69" t="s">
        <v>15</v>
      </c>
      <c r="B24" s="69"/>
      <c r="C24" s="69"/>
      <c r="D24" s="14">
        <f>D22*D23</f>
        <v>37500</v>
      </c>
      <c r="E24" s="69" t="s">
        <v>16</v>
      </c>
      <c r="F24" s="41"/>
      <c r="G24" s="41"/>
    </row>
    <row r="25" spans="1:7" x14ac:dyDescent="0.25">
      <c r="A25" s="40">
        <v>44001</v>
      </c>
      <c r="B25" s="41"/>
      <c r="C25" s="41"/>
      <c r="D25" s="41"/>
      <c r="E25" s="41"/>
      <c r="F25" s="41"/>
      <c r="G25" s="41"/>
    </row>
  </sheetData>
  <sheetProtection algorithmName="SHA-512" hashValue="h88P6bbokB3wZChx6ZAJxQyewiSR6+4L7n/yBEmqmE6VXs6Ks9bAlvedAtIykyx26/1PujVsuXCMgsprp9Jyxw==" saltValue="w2B4CwDU8DRD7txuYI6Rdw==" spinCount="100000" sheet="1" selectLockedCells="1"/>
  <mergeCells count="31">
    <mergeCell ref="F11:G11"/>
    <mergeCell ref="A1:G1"/>
    <mergeCell ref="A2:G2"/>
    <mergeCell ref="A3:G3"/>
    <mergeCell ref="A4:G4"/>
    <mergeCell ref="A5:C5"/>
    <mergeCell ref="E5:G5"/>
    <mergeCell ref="A6:G6"/>
    <mergeCell ref="F7:G7"/>
    <mergeCell ref="F8:G8"/>
    <mergeCell ref="F9:G9"/>
    <mergeCell ref="F10:G10"/>
    <mergeCell ref="A19:B19"/>
    <mergeCell ref="E19:G19"/>
    <mergeCell ref="F18:G18"/>
    <mergeCell ref="F12:G12"/>
    <mergeCell ref="F13:G13"/>
    <mergeCell ref="F14:G14"/>
    <mergeCell ref="F15:G15"/>
    <mergeCell ref="F16:G16"/>
    <mergeCell ref="F17:G17"/>
    <mergeCell ref="A24:C24"/>
    <mergeCell ref="E24:G24"/>
    <mergeCell ref="A25:G25"/>
    <mergeCell ref="A20:G20"/>
    <mergeCell ref="A21:C21"/>
    <mergeCell ref="E21:G21"/>
    <mergeCell ref="A22:C22"/>
    <mergeCell ref="E22:G22"/>
    <mergeCell ref="A23:C23"/>
    <mergeCell ref="E23:G23"/>
  </mergeCells>
  <printOptions gridLines="1"/>
  <pageMargins left="0.7" right="0.7" top="0.75" bottom="0.75" header="0.3" footer="0.3"/>
  <pageSetup orientation="portrait" r:id="rId1"/>
  <headerFooter>
    <oddHeader>&amp;LHuman Resource Management&amp;Chrdept@ku.edu&amp;R785/864-4946 humanresources.ku.edu</oddHeader>
    <oddFooter>&amp;LKUHRM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workbookViewId="0">
      <selection activeCell="D5" sqref="D5"/>
    </sheetView>
  </sheetViews>
  <sheetFormatPr defaultRowHeight="15" x14ac:dyDescent="0.25"/>
  <cols>
    <col min="1" max="2" width="10.7109375" style="8" bestFit="1" customWidth="1"/>
    <col min="3" max="3" width="8.42578125" style="8" bestFit="1" customWidth="1"/>
    <col min="4" max="4" width="14.5703125" style="8" bestFit="1" customWidth="1"/>
    <col min="5" max="5" width="10.7109375" style="8" bestFit="1" customWidth="1"/>
    <col min="6" max="7" width="9.140625" style="8"/>
  </cols>
  <sheetData>
    <row r="1" spans="1:7" s="8" customFormat="1" ht="15" customHeight="1" x14ac:dyDescent="0.25">
      <c r="A1" s="73" t="s">
        <v>25</v>
      </c>
      <c r="B1" s="73"/>
      <c r="C1" s="73"/>
      <c r="D1" s="73"/>
      <c r="E1" s="73"/>
      <c r="F1" s="73"/>
      <c r="G1" s="73"/>
    </row>
    <row r="2" spans="1:7" s="8" customFormat="1" ht="34.5" customHeight="1" x14ac:dyDescent="0.25">
      <c r="A2" s="74" t="s">
        <v>26</v>
      </c>
      <c r="B2" s="75"/>
      <c r="C2" s="75"/>
      <c r="D2" s="75"/>
      <c r="E2" s="75"/>
      <c r="F2" s="75"/>
      <c r="G2" s="75"/>
    </row>
    <row r="3" spans="1:7" s="8" customFormat="1" ht="26.25" customHeight="1" x14ac:dyDescent="0.25">
      <c r="A3" s="76" t="s">
        <v>0</v>
      </c>
      <c r="B3" s="75"/>
      <c r="C3" s="75"/>
      <c r="D3" s="75"/>
      <c r="E3" s="75"/>
      <c r="F3" s="75"/>
      <c r="G3" s="75"/>
    </row>
    <row r="4" spans="1:7" s="8" customFormat="1" ht="33" customHeight="1" thickBot="1" x14ac:dyDescent="0.3">
      <c r="A4" s="76" t="s">
        <v>1</v>
      </c>
      <c r="B4" s="75"/>
      <c r="C4" s="75"/>
      <c r="D4" s="75"/>
      <c r="E4" s="75"/>
      <c r="F4" s="75"/>
      <c r="G4" s="75"/>
    </row>
    <row r="5" spans="1:7" s="8" customFormat="1" ht="66.75" customHeight="1" thickBot="1" x14ac:dyDescent="0.3">
      <c r="A5" s="77" t="s">
        <v>18</v>
      </c>
      <c r="B5" s="78"/>
      <c r="C5" s="64"/>
      <c r="D5" s="9">
        <v>37500</v>
      </c>
      <c r="E5" s="79"/>
      <c r="F5" s="78"/>
      <c r="G5" s="78"/>
    </row>
    <row r="6" spans="1:7" x14ac:dyDescent="0.25">
      <c r="A6" s="80"/>
      <c r="B6" s="78"/>
      <c r="C6" s="78"/>
      <c r="D6" s="78"/>
      <c r="E6" s="78"/>
      <c r="F6" s="78"/>
      <c r="G6" s="78"/>
    </row>
    <row r="7" spans="1:7" ht="30" x14ac:dyDescent="0.25">
      <c r="A7" s="20" t="s">
        <v>3</v>
      </c>
      <c r="B7" s="20" t="s">
        <v>4</v>
      </c>
      <c r="C7" s="20" t="s">
        <v>5</v>
      </c>
      <c r="D7" s="20" t="s">
        <v>6</v>
      </c>
      <c r="E7" s="21" t="s">
        <v>7</v>
      </c>
      <c r="F7" s="83"/>
      <c r="G7" s="41"/>
    </row>
    <row r="8" spans="1:7" x14ac:dyDescent="0.25">
      <c r="A8" s="17">
        <v>44197</v>
      </c>
      <c r="B8" s="22">
        <v>44205</v>
      </c>
      <c r="C8" s="15">
        <f>B8-A8+1</f>
        <v>9</v>
      </c>
      <c r="D8" s="16">
        <f>C8*$D$21</f>
        <v>2481.6176470588234</v>
      </c>
      <c r="E8" s="17">
        <v>43854</v>
      </c>
      <c r="F8" s="72"/>
      <c r="G8" s="41"/>
    </row>
    <row r="9" spans="1:7" x14ac:dyDescent="0.25">
      <c r="A9" s="17">
        <f>B8+1</f>
        <v>44206</v>
      </c>
      <c r="B9" s="22">
        <f>A9+13</f>
        <v>44219</v>
      </c>
      <c r="C9" s="15">
        <f t="shared" ref="C9:C18" si="0">B9-A9+1</f>
        <v>14</v>
      </c>
      <c r="D9" s="16">
        <f t="shared" ref="D9:D18" si="1">C9*$D$21</f>
        <v>3860.294117647059</v>
      </c>
      <c r="E9" s="17">
        <v>43868</v>
      </c>
      <c r="F9" s="72"/>
      <c r="G9" s="41"/>
    </row>
    <row r="10" spans="1:7" x14ac:dyDescent="0.25">
      <c r="A10" s="17">
        <f t="shared" ref="A10:A18" si="2">B9+1</f>
        <v>44220</v>
      </c>
      <c r="B10" s="22">
        <f t="shared" ref="B10:B16" si="3">A10+13</f>
        <v>44233</v>
      </c>
      <c r="C10" s="15">
        <f t="shared" si="0"/>
        <v>14</v>
      </c>
      <c r="D10" s="16">
        <f t="shared" si="1"/>
        <v>3860.294117647059</v>
      </c>
      <c r="E10" s="17">
        <v>43882</v>
      </c>
      <c r="F10" s="72"/>
      <c r="G10" s="41"/>
    </row>
    <row r="11" spans="1:7" x14ac:dyDescent="0.25">
      <c r="A11" s="17">
        <f t="shared" si="2"/>
        <v>44234</v>
      </c>
      <c r="B11" s="22">
        <f t="shared" si="3"/>
        <v>44247</v>
      </c>
      <c r="C11" s="15">
        <f t="shared" si="0"/>
        <v>14</v>
      </c>
      <c r="D11" s="16">
        <f t="shared" si="1"/>
        <v>3860.294117647059</v>
      </c>
      <c r="E11" s="17">
        <v>43896</v>
      </c>
      <c r="F11" s="72"/>
      <c r="G11" s="41"/>
    </row>
    <row r="12" spans="1:7" x14ac:dyDescent="0.25">
      <c r="A12" s="17">
        <f t="shared" si="2"/>
        <v>44248</v>
      </c>
      <c r="B12" s="22">
        <f t="shared" si="3"/>
        <v>44261</v>
      </c>
      <c r="C12" s="15">
        <f t="shared" si="0"/>
        <v>14</v>
      </c>
      <c r="D12" s="16">
        <f t="shared" si="1"/>
        <v>3860.294117647059</v>
      </c>
      <c r="E12" s="17">
        <v>43910</v>
      </c>
      <c r="F12" s="81"/>
      <c r="G12" s="82"/>
    </row>
    <row r="13" spans="1:7" x14ac:dyDescent="0.25">
      <c r="A13" s="17">
        <f t="shared" si="2"/>
        <v>44262</v>
      </c>
      <c r="B13" s="22">
        <f t="shared" si="3"/>
        <v>44275</v>
      </c>
      <c r="C13" s="15">
        <f t="shared" si="0"/>
        <v>14</v>
      </c>
      <c r="D13" s="16">
        <f t="shared" si="1"/>
        <v>3860.294117647059</v>
      </c>
      <c r="E13" s="17">
        <v>43924</v>
      </c>
      <c r="F13" s="81"/>
      <c r="G13" s="82"/>
    </row>
    <row r="14" spans="1:7" x14ac:dyDescent="0.25">
      <c r="A14" s="17">
        <f t="shared" si="2"/>
        <v>44276</v>
      </c>
      <c r="B14" s="22">
        <f t="shared" si="3"/>
        <v>44289</v>
      </c>
      <c r="C14" s="15">
        <f t="shared" si="0"/>
        <v>14</v>
      </c>
      <c r="D14" s="16">
        <f t="shared" si="1"/>
        <v>3860.294117647059</v>
      </c>
      <c r="E14" s="17">
        <v>43938</v>
      </c>
      <c r="F14" s="81"/>
      <c r="G14" s="82"/>
    </row>
    <row r="15" spans="1:7" x14ac:dyDescent="0.25">
      <c r="A15" s="17">
        <f t="shared" si="2"/>
        <v>44290</v>
      </c>
      <c r="B15" s="22">
        <f t="shared" si="3"/>
        <v>44303</v>
      </c>
      <c r="C15" s="15">
        <f t="shared" si="0"/>
        <v>14</v>
      </c>
      <c r="D15" s="16">
        <f t="shared" si="1"/>
        <v>3860.294117647059</v>
      </c>
      <c r="E15" s="17">
        <v>43952</v>
      </c>
      <c r="F15" s="81"/>
      <c r="G15" s="82"/>
    </row>
    <row r="16" spans="1:7" x14ac:dyDescent="0.25">
      <c r="A16" s="17">
        <f t="shared" si="2"/>
        <v>44304</v>
      </c>
      <c r="B16" s="22">
        <f t="shared" si="3"/>
        <v>44317</v>
      </c>
      <c r="C16" s="15">
        <f t="shared" si="0"/>
        <v>14</v>
      </c>
      <c r="D16" s="16">
        <f t="shared" si="1"/>
        <v>3860.294117647059</v>
      </c>
      <c r="E16" s="17">
        <v>43966</v>
      </c>
      <c r="F16" s="81"/>
      <c r="G16" s="82"/>
    </row>
    <row r="17" spans="1:7" x14ac:dyDescent="0.25">
      <c r="A17" s="17">
        <f t="shared" si="2"/>
        <v>44318</v>
      </c>
      <c r="B17" s="22">
        <f>A17+13</f>
        <v>44331</v>
      </c>
      <c r="C17" s="15">
        <f t="shared" si="0"/>
        <v>14</v>
      </c>
      <c r="D17" s="16">
        <f t="shared" si="1"/>
        <v>3860.294117647059</v>
      </c>
      <c r="E17" s="17">
        <v>43980</v>
      </c>
      <c r="F17" s="81"/>
      <c r="G17" s="82"/>
    </row>
    <row r="18" spans="1:7" x14ac:dyDescent="0.25">
      <c r="A18" s="17">
        <f t="shared" si="2"/>
        <v>44332</v>
      </c>
      <c r="B18" s="22">
        <v>44332</v>
      </c>
      <c r="C18" s="15">
        <f t="shared" si="0"/>
        <v>1</v>
      </c>
      <c r="D18" s="16">
        <f t="shared" si="1"/>
        <v>275.73529411764707</v>
      </c>
      <c r="E18" s="17">
        <v>43980</v>
      </c>
      <c r="F18" s="31"/>
      <c r="G18" s="32"/>
    </row>
    <row r="19" spans="1:7" x14ac:dyDescent="0.25">
      <c r="A19" s="70" t="s">
        <v>8</v>
      </c>
      <c r="B19" s="70"/>
      <c r="C19" s="10">
        <f>SUM(C8:C18)</f>
        <v>136</v>
      </c>
      <c r="D19" s="35">
        <f>SUM(D8:D18)</f>
        <v>37500</v>
      </c>
      <c r="E19" s="71"/>
      <c r="F19" s="41"/>
      <c r="G19" s="41"/>
    </row>
    <row r="20" spans="1:7" x14ac:dyDescent="0.25">
      <c r="A20" s="41"/>
      <c r="B20" s="41"/>
      <c r="C20" s="41"/>
      <c r="D20" s="41"/>
      <c r="E20" s="41"/>
      <c r="F20" s="41"/>
      <c r="G20" s="41"/>
    </row>
    <row r="21" spans="1:7" ht="30" customHeight="1" x14ac:dyDescent="0.25">
      <c r="A21" s="69" t="s">
        <v>9</v>
      </c>
      <c r="B21" s="41"/>
      <c r="C21" s="41"/>
      <c r="D21" s="12">
        <f>D5/C19</f>
        <v>275.73529411764707</v>
      </c>
      <c r="E21" s="69" t="s">
        <v>21</v>
      </c>
      <c r="F21" s="41"/>
      <c r="G21" s="41"/>
    </row>
    <row r="22" spans="1:7" ht="30.75" customHeight="1" x14ac:dyDescent="0.25">
      <c r="A22" s="69" t="s">
        <v>11</v>
      </c>
      <c r="B22" s="69"/>
      <c r="C22" s="69"/>
      <c r="D22" s="12">
        <f>D21*14</f>
        <v>3860.294117647059</v>
      </c>
      <c r="E22" s="69" t="s">
        <v>12</v>
      </c>
      <c r="F22" s="41"/>
      <c r="G22" s="41"/>
    </row>
    <row r="23" spans="1:7" ht="27.75" customHeight="1" x14ac:dyDescent="0.25">
      <c r="A23" s="69" t="s">
        <v>13</v>
      </c>
      <c r="B23" s="69"/>
      <c r="C23" s="69"/>
      <c r="D23" s="13">
        <f>136/14</f>
        <v>9.7142857142857135</v>
      </c>
      <c r="E23" s="69" t="s">
        <v>17</v>
      </c>
      <c r="F23" s="41"/>
      <c r="G23" s="41"/>
    </row>
    <row r="24" spans="1:7" x14ac:dyDescent="0.25">
      <c r="A24" s="69" t="s">
        <v>15</v>
      </c>
      <c r="B24" s="69"/>
      <c r="C24" s="69"/>
      <c r="D24" s="14">
        <f>D22*D23</f>
        <v>37500</v>
      </c>
      <c r="E24" s="69" t="s">
        <v>16</v>
      </c>
      <c r="F24" s="41"/>
      <c r="G24" s="41"/>
    </row>
    <row r="25" spans="1:7" x14ac:dyDescent="0.25">
      <c r="A25" s="40">
        <v>44001</v>
      </c>
      <c r="B25" s="41"/>
      <c r="C25" s="41"/>
      <c r="D25" s="41"/>
      <c r="E25" s="41"/>
      <c r="F25" s="41"/>
      <c r="G25" s="41"/>
    </row>
  </sheetData>
  <sheetProtection algorithmName="SHA-512" hashValue="RUTKVT1nNISg9/nfFc2o2lKYyManrYrS8AB/K+tC1twCMCo43AuRnI42EVI6iaopcBriQurnmz7xIsnqencfJw==" saltValue="25kliZ9LY+H8s1ijKHHrlg==" spinCount="100000" sheet="1" selectLockedCells="1"/>
  <mergeCells count="30">
    <mergeCell ref="F8:G8"/>
    <mergeCell ref="F9:G9"/>
    <mergeCell ref="F10:G10"/>
    <mergeCell ref="F7:G7"/>
    <mergeCell ref="A6:G6"/>
    <mergeCell ref="A20:G20"/>
    <mergeCell ref="A21:C21"/>
    <mergeCell ref="E21:G21"/>
    <mergeCell ref="F11:G11"/>
    <mergeCell ref="F12:G12"/>
    <mergeCell ref="F13:G13"/>
    <mergeCell ref="F14:G14"/>
    <mergeCell ref="F15:G15"/>
    <mergeCell ref="F16:G16"/>
    <mergeCell ref="A25:G25"/>
    <mergeCell ref="A1:G1"/>
    <mergeCell ref="A2:G2"/>
    <mergeCell ref="A3:G3"/>
    <mergeCell ref="A4:G4"/>
    <mergeCell ref="A5:C5"/>
    <mergeCell ref="E5:G5"/>
    <mergeCell ref="A22:C22"/>
    <mergeCell ref="E22:G22"/>
    <mergeCell ref="A23:C23"/>
    <mergeCell ref="E23:G23"/>
    <mergeCell ref="A24:C24"/>
    <mergeCell ref="E24:G24"/>
    <mergeCell ref="F17:G17"/>
    <mergeCell ref="A19:B19"/>
    <mergeCell ref="E19:G19"/>
  </mergeCells>
  <printOptions gridLines="1"/>
  <pageMargins left="0.7" right="0.7" top="0.75" bottom="0.75" header="0.3" footer="0.3"/>
  <pageSetup orientation="portrait" r:id="rId1"/>
  <headerFooter>
    <oddHeader>&amp;LHuman Resource Management&amp;Chrdept@ku.edu&amp;R785/864-4946 humanresources.ku.edu</oddHeader>
    <oddFooter>&amp;LKUHRM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AY Year</vt:lpstr>
      <vt:lpstr>Fall</vt:lpstr>
      <vt:lpstr>Spring</vt:lpstr>
    </vt:vector>
  </TitlesOfParts>
  <Company>The University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Burkhead, Pam</dc:creator>
  <cp:lastModifiedBy>Burkhead, Pam</cp:lastModifiedBy>
  <cp:lastPrinted>2021-08-13T15:23:40Z</cp:lastPrinted>
  <dcterms:created xsi:type="dcterms:W3CDTF">2017-09-26T22:14:07Z</dcterms:created>
  <dcterms:modified xsi:type="dcterms:W3CDTF">2021-08-13T15:33:01Z</dcterms:modified>
</cp:coreProperties>
</file>